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Work\Desktop\Важное\Найденные\"/>
    </mc:Choice>
  </mc:AlternateContent>
  <bookViews>
    <workbookView xWindow="-120" yWindow="0" windowWidth="20730" windowHeight="11640"/>
  </bookViews>
  <sheets>
    <sheet name="МКД" sheetId="1" r:id="rId1"/>
    <sheet name="Лист1" sheetId="2" r:id="rId2"/>
  </sheets>
  <externalReferences>
    <externalReference r:id="rId3"/>
  </externalReferences>
  <definedNames>
    <definedName name="_xlnm._FilterDatabase" localSheetId="0" hidden="1">МКД!$A$19:$G$51</definedName>
    <definedName name="_xlnm.Print_Area" localSheetId="0">МКД!$A$1:$G$51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" l="1"/>
  <c r="G76" i="2" l="1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39" i="2"/>
  <c r="G38" i="2"/>
  <c r="G37" i="2"/>
  <c r="G36" i="2"/>
  <c r="G35" i="2"/>
  <c r="G34" i="2"/>
  <c r="G33" i="2"/>
  <c r="G32" i="2"/>
  <c r="G31" i="2"/>
  <c r="G30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J2" i="2" s="1"/>
  <c r="G3" i="2"/>
  <c r="F51" i="1" l="1"/>
  <c r="D51" i="1"/>
  <c r="C51" i="1"/>
  <c r="B51" i="1"/>
  <c r="B44" i="1"/>
  <c r="E50" i="1"/>
  <c r="E49" i="1"/>
  <c r="E51" i="1" s="1"/>
  <c r="D42" i="1"/>
  <c r="C42" i="1"/>
  <c r="D40" i="1"/>
  <c r="C40" i="1"/>
  <c r="D33" i="1"/>
  <c r="C33" i="1"/>
  <c r="D30" i="1"/>
  <c r="C30" i="1"/>
  <c r="C26" i="1"/>
  <c r="D20" i="1"/>
  <c r="C20" i="1"/>
  <c r="D14" i="1"/>
  <c r="C14" i="1"/>
  <c r="D13" i="1"/>
  <c r="C13" i="1"/>
  <c r="D11" i="1"/>
  <c r="D12" i="1"/>
  <c r="C12" i="1"/>
  <c r="C11" i="1"/>
  <c r="C44" i="1" l="1"/>
  <c r="D44" i="1"/>
  <c r="F26" i="1"/>
  <c r="E40" i="1" l="1"/>
  <c r="F33" i="1" l="1"/>
  <c r="F14" i="1"/>
  <c r="F13" i="1"/>
  <c r="F12" i="1"/>
  <c r="F11" i="1"/>
  <c r="F30" i="1" l="1"/>
  <c r="F20" i="1" l="1"/>
  <c r="F44" i="1" s="1"/>
  <c r="F15" i="1" l="1"/>
  <c r="F5" i="1" s="1"/>
  <c r="E20" i="1" l="1"/>
  <c r="E11" i="1"/>
  <c r="C15" i="1" l="1"/>
  <c r="C5" i="1" s="1"/>
  <c r="D15" i="1"/>
  <c r="D5" i="1" s="1"/>
  <c r="E30" i="1"/>
  <c r="E26" i="1" l="1"/>
  <c r="E33" i="1"/>
  <c r="E42" i="1"/>
  <c r="E12" i="1"/>
  <c r="E13" i="1"/>
  <c r="E14" i="1"/>
  <c r="E44" i="1" l="1"/>
  <c r="E15" i="1"/>
  <c r="E5" i="1" l="1"/>
  <c r="H43" i="1"/>
  <c r="H30" i="1"/>
  <c r="B15" i="1"/>
  <c r="B5" i="1" s="1"/>
  <c r="H26" i="1" l="1"/>
  <c r="H20" i="1"/>
  <c r="H33" i="1"/>
</calcChain>
</file>

<file path=xl/sharedStrings.xml><?xml version="1.0" encoding="utf-8"?>
<sst xmlns="http://schemas.openxmlformats.org/spreadsheetml/2006/main" count="291" uniqueCount="198">
  <si>
    <t>РАСЧЕТЫ с СОБСТВЕННИКАМИ МКД</t>
  </si>
  <si>
    <t>РАСЧЕТЫ с ПОСТАВЩИКАМИ и ПОДРЯЧДЧИКАМИ</t>
  </si>
  <si>
    <t>Начислено за оказанные услуги</t>
  </si>
  <si>
    <t xml:space="preserve">Оплачено собственниками </t>
  </si>
  <si>
    <t>Предоставлено услуг, выполнено работ</t>
  </si>
  <si>
    <t>ИТОГО по всем услугам</t>
  </si>
  <si>
    <t>в том числе:</t>
  </si>
  <si>
    <t>Коммунальные услуги</t>
  </si>
  <si>
    <t>Поставленный ресурс</t>
  </si>
  <si>
    <t>Предоставлено услуг, выполнено работ. руб.</t>
  </si>
  <si>
    <t>Контрагент, комментарий</t>
  </si>
  <si>
    <t>Водоснабжение (ХВС) / водоотведение</t>
  </si>
  <si>
    <t>Тепловая энергия</t>
  </si>
  <si>
    <t>Электроэнергия</t>
  </si>
  <si>
    <t xml:space="preserve">Итого за КУ </t>
  </si>
  <si>
    <t>Жилищные услуги</t>
  </si>
  <si>
    <t>Предоставленная услуга</t>
  </si>
  <si>
    <t>Управление многоквартирным домом</t>
  </si>
  <si>
    <t>Содержание общего имущества</t>
  </si>
  <si>
    <t>Содержание несущих и ненесущих конструкций</t>
  </si>
  <si>
    <t>Содержание инженерно-технического обеспечения</t>
  </si>
  <si>
    <t>Текущий ремонт</t>
  </si>
  <si>
    <t>Обслуживание лифтов</t>
  </si>
  <si>
    <t xml:space="preserve">Итого за ЖУ </t>
  </si>
  <si>
    <t>Задолженность собственников на 01.01.2021</t>
  </si>
  <si>
    <t>Услуги паспортного стола</t>
  </si>
  <si>
    <t>Налоги,взносы во внебюджетные фонды</t>
  </si>
  <si>
    <t>Административные расходы:Связь,канц тов,хоз тов,РКО,аренда,интернет</t>
  </si>
  <si>
    <t xml:space="preserve">Клининг </t>
  </si>
  <si>
    <t>Услуги диспетчерской службы</t>
  </si>
  <si>
    <t>Услуги инженерно-технической службы</t>
  </si>
  <si>
    <t>Услуги технической службы(сантехники,электрики)</t>
  </si>
  <si>
    <t>Обслуживание АППЗ</t>
  </si>
  <si>
    <t>Обслуживание ИТП,УУТЭ</t>
  </si>
  <si>
    <t>Обслуживание ОДС</t>
  </si>
  <si>
    <t>Бух.обслуживание,расчет ЖКУ</t>
  </si>
  <si>
    <t>РАСЧЕТЫ с ПОСТАВЩИКАМИ и ПОДРЯДЧИКАМИ</t>
  </si>
  <si>
    <t>Превышение ОДПУ по воде и водоотведению</t>
  </si>
  <si>
    <t>Превышение ОДПУ по электроэнергии</t>
  </si>
  <si>
    <t>Отчет УК "Энергия" по исполнению договора управления МКД  Английская,2  за период 01.01.2021 - 31.12.2021г.</t>
  </si>
  <si>
    <t>Задолженность собственников на 01.01.2022</t>
  </si>
  <si>
    <t>Обращение с ТКО</t>
  </si>
  <si>
    <t>Прочие услуги</t>
  </si>
  <si>
    <t>Целевой взнос на видеокамеры</t>
  </si>
  <si>
    <t>Мытье витражного остекления</t>
  </si>
  <si>
    <t xml:space="preserve">Итого за Прочие услуги </t>
  </si>
  <si>
    <t>ИП Колосков Д.</t>
  </si>
  <si>
    <t>ООО "СЦ "ГК "ПАТРИОТ"</t>
  </si>
  <si>
    <t>Английская д.2  2021 год</t>
  </si>
  <si>
    <t>№</t>
  </si>
  <si>
    <t>Виды работ</t>
  </si>
  <si>
    <t>Единица измерения</t>
  </si>
  <si>
    <t>Затраченые материалы</t>
  </si>
  <si>
    <t>Стоимость в руб. за единицу</t>
  </si>
  <si>
    <t xml:space="preserve">Объем </t>
  </si>
  <si>
    <t>Общая стоимость в руб.</t>
  </si>
  <si>
    <t>Итого</t>
  </si>
  <si>
    <t xml:space="preserve">Установка, замена дверного доводчика </t>
  </si>
  <si>
    <t>шт</t>
  </si>
  <si>
    <t>Дверной доводчик большой (DC-180)  4 шт.</t>
  </si>
  <si>
    <t xml:space="preserve">Замена дверного армированного стекла </t>
  </si>
  <si>
    <t>Стекло армированное дверное (153х62) 2шт,  (103х53) 3шт</t>
  </si>
  <si>
    <t>Шпаклевка выбоин и трещин  в стенах</t>
  </si>
  <si>
    <t>м.кв</t>
  </si>
  <si>
    <t>Шпаклевка "Rotband" 13 кг</t>
  </si>
  <si>
    <t>Замена светильника марки "ЭРА"</t>
  </si>
  <si>
    <t>Светильник марки "ЭРА" 3шт</t>
  </si>
  <si>
    <t>Замена светодиодной панели "IEK"</t>
  </si>
  <si>
    <t>Светодиодная панель "IEK" 21 шт</t>
  </si>
  <si>
    <t>Закрепление полусфер на монтажную пену</t>
  </si>
  <si>
    <t>Пена монтажная 2 балона</t>
  </si>
  <si>
    <t xml:space="preserve">Окраска перил </t>
  </si>
  <si>
    <t>Краска серая по металлу 3л</t>
  </si>
  <si>
    <t>Замена дверных ручек и личинок замка</t>
  </si>
  <si>
    <t xml:space="preserve">Ручка дверная нажимная 1шт, личинка замка 1шт, дверная ручка грибок 1шт. </t>
  </si>
  <si>
    <t xml:space="preserve">Замена напольной плитки </t>
  </si>
  <si>
    <t>Плитка напольная 300х300мм 4шт, клей плиточный 10кг.</t>
  </si>
  <si>
    <t xml:space="preserve">Установка дверного стопора </t>
  </si>
  <si>
    <t>Дверной стопор 1шт</t>
  </si>
  <si>
    <t>Установка навесных замкой на тех этаж</t>
  </si>
  <si>
    <t>шт.</t>
  </si>
  <si>
    <t>Замок навесной 2шт</t>
  </si>
  <si>
    <t>Сварочные работа на стояках отпления</t>
  </si>
  <si>
    <t>кислород 40л, ацетилен 40л, труба стальная водогазопроводная чёрная 25х3,2 3м 1 шт.</t>
  </si>
  <si>
    <t>Штукатурка и окраска стен</t>
  </si>
  <si>
    <t>м2</t>
  </si>
  <si>
    <t>Краска,кисти,валики,штукатурка</t>
  </si>
  <si>
    <t>Ремонт колясочной парадная №13 ( окраска стен, монтаж потолка армстронг, установка светильников)</t>
  </si>
  <si>
    <t>Замена зеркал в пасс лифтах</t>
  </si>
  <si>
    <t>Замена зеркал в груз лифтах</t>
  </si>
  <si>
    <t xml:space="preserve">Восстановление нумерации этажности в парадных </t>
  </si>
  <si>
    <t xml:space="preserve">Монтаж противоскользящих аллюминиевых полосок на парадные </t>
  </si>
  <si>
    <t>Установка полусфер у парадных</t>
  </si>
  <si>
    <t xml:space="preserve">Перенос почтовых ящиков с МОП в Лифт Холл </t>
  </si>
  <si>
    <t>Ремонт розлива</t>
  </si>
  <si>
    <t>Замена светодиодных панелей в лифте</t>
  </si>
  <si>
    <t>Установка циркуляционных насосов на стояки системы ГВС и отопления</t>
  </si>
  <si>
    <t>Установка резиновых ковриков</t>
  </si>
  <si>
    <t>Установка насоса дренажного</t>
  </si>
  <si>
    <t>насос,шланг</t>
  </si>
  <si>
    <t>Установка стеклопакета</t>
  </si>
  <si>
    <t xml:space="preserve">Установка металлических решеток  для предотвращения попадания посторонних лиц в подвальные помещения </t>
  </si>
  <si>
    <t>профиль аллюминиевый,петли,работы ЦМК</t>
  </si>
  <si>
    <t>Замена входной двери</t>
  </si>
  <si>
    <t>Перенос контейнерной площадки</t>
  </si>
  <si>
    <t>Вызов манипулятора</t>
  </si>
  <si>
    <t xml:space="preserve">Замена информационного стенда </t>
  </si>
  <si>
    <t>Информационный стенд (1 шт)</t>
  </si>
  <si>
    <t>Монтаж противоскользящего коврика на входе парадная № 10</t>
  </si>
  <si>
    <t>м.п</t>
  </si>
  <si>
    <t>Резиновый коврик (1 шт)</t>
  </si>
  <si>
    <t xml:space="preserve">Замена вводного автомата в МОП </t>
  </si>
  <si>
    <t>Автоматический выключатель С50 (1 шт)</t>
  </si>
  <si>
    <t xml:space="preserve">Восстановление освещения подвальных помещений </t>
  </si>
  <si>
    <t>Светильник круглый светодиодный "Эра"</t>
  </si>
  <si>
    <t>Замена светодиодной панели "Wolta"</t>
  </si>
  <si>
    <t>Светодиодная панель "Wolta"</t>
  </si>
  <si>
    <t>Ремонт стояка 5 парадная 10 стояк в подвале</t>
  </si>
  <si>
    <t>Уголок 50, тройник 50х25х50, переходник 25х20, переходник 32х50, комбимуфта 32п х 1НР, комбимуфта 20П х 1/2НР, труба 50 (0.5 м), труба 20 (0.3 м)</t>
  </si>
  <si>
    <t>Установка металлических решеток и дверей для предотвращения попадания посторонних лиц на тех.этаж и кровлю (1,2 парадные)</t>
  </si>
  <si>
    <t>Дверь металлическая решетчатая (2 шт), установка двери (2 шт), замок навесной Avers PD-15-80-blistar (4 шт).</t>
  </si>
  <si>
    <t xml:space="preserve">Установка антискользящей ленты (4 парадная) </t>
  </si>
  <si>
    <t>Лента клейкая Unibob 50 мм</t>
  </si>
  <si>
    <t xml:space="preserve">Озеленение территории </t>
  </si>
  <si>
    <t>-</t>
  </si>
  <si>
    <t>Грунт плодородный ,  сирень обыкновенная (10 шт), лиственница европейская (2 шт), колышек деревянный (6 шт), доставка.</t>
  </si>
  <si>
    <t>Изготовление и монтаж газонных ограждений у 2 парадной</t>
  </si>
  <si>
    <t>Секция газонного ограждения ОГ-27 2000мм (110 шт), Секция газонного ограждения ОГ-27 2100мм (1 шт), Секция газонного ограждения ОГ-27 1000мм (7 шт),Секция газонного ограждения ОГ-27 500мм (8 шт), стойка газонного ограждения, услуги по монтажу без бетонирования.</t>
  </si>
  <si>
    <t>Замена УДП 513-3М (Устройство дистанцционного управления) 6 парадная 11 этаж</t>
  </si>
  <si>
    <t>УДП 513-3М (1шт)</t>
  </si>
  <si>
    <t>Восстановление ГРЩ №5</t>
  </si>
  <si>
    <t>Розетка (1шт), выключатель (2шт)</t>
  </si>
  <si>
    <t>Замена дверного магнита</t>
  </si>
  <si>
    <t>Магнит для домофона (2шт)</t>
  </si>
  <si>
    <t>Восстановление проводки домофонии (12 парадная)</t>
  </si>
  <si>
    <t>Замена блока комутации (домофония)</t>
  </si>
  <si>
    <t>Блок комутации</t>
  </si>
  <si>
    <t>Восстановление вентиляционной шахты в 13 парадной</t>
  </si>
  <si>
    <t>Восстановлением занимался застройщик</t>
  </si>
  <si>
    <t>Окраска полусфер</t>
  </si>
  <si>
    <t>Краска жёлтая 5л</t>
  </si>
  <si>
    <t>Вызов ремонтной бригады для восстановления шкафов в ГРЩ</t>
  </si>
  <si>
    <t>Восстановление перегородки на входных группах 1,2,3 парадные</t>
  </si>
  <si>
    <t>Цемент (5 кг)</t>
  </si>
  <si>
    <t>Дератизация подвальных помещений</t>
  </si>
  <si>
    <t xml:space="preserve">услуги по дератизации </t>
  </si>
  <si>
    <t>Створки глухие</t>
  </si>
  <si>
    <t>Металлическая зашивка (2шт), установка зашивки (2 шт)</t>
  </si>
  <si>
    <t>Замена лифтового оборудования в результате залития 13 секция 16 этаж</t>
  </si>
  <si>
    <t>Плата дистанционного управления RS-14 (7шт)</t>
  </si>
  <si>
    <t xml:space="preserve">Покрытие приямка подвала профнастилом 10 парадная </t>
  </si>
  <si>
    <t>Профнастил 1,2х2,4м (6шт), арматура для укрепления конструкции  (5 м)</t>
  </si>
  <si>
    <t>Восстановление дверной петли на входе в 14 парадную</t>
  </si>
  <si>
    <t>Петля Универсальная ПН5 (1шт), сварочные работы</t>
  </si>
  <si>
    <t>Окраска дверных створок от граффити, окраска входной двери 9 секция, окраска кабельного киоска у 10 секции.,стен на черных лестницах 8,2 секции</t>
  </si>
  <si>
    <t>Краска по металлу серая (6л).,фасадная бежевая (4л)</t>
  </si>
  <si>
    <t>Запенивание отверстий в стенах на черной лестнице 10 секции</t>
  </si>
  <si>
    <t>Пена монтажная 1 балон</t>
  </si>
  <si>
    <t>Установка мусорных урн у 5,6,7 парадных</t>
  </si>
  <si>
    <t>Урна бетонная (3шт), вкладышь для урны (3шт), доставка урн</t>
  </si>
  <si>
    <t xml:space="preserve">Врезка дорожек из отсева </t>
  </si>
  <si>
    <t>Доска обрезная естевственной влажности (6шт), отсев гранитный фрация (6мешков).</t>
  </si>
  <si>
    <t>Окраска газонных ограждение у бара "nemolis"</t>
  </si>
  <si>
    <t>Краска черная по металлу 0.5 л</t>
  </si>
  <si>
    <t xml:space="preserve">Окраска входных дверей 1, 2, 3, 4, 7, 9, секции </t>
  </si>
  <si>
    <t>краска серая по металлу (10 л)</t>
  </si>
  <si>
    <t>Замена (датчика) фотоэлемента дверей кабины лифта грузового OTIS</t>
  </si>
  <si>
    <t>Фотоэлемент двухкомпонентный OTIS</t>
  </si>
  <si>
    <t>Установка решеток металлических (выход на кровлю и техэтаж)</t>
  </si>
  <si>
    <t xml:space="preserve">Решетка металлическая </t>
  </si>
  <si>
    <t>Приямок профнастил</t>
  </si>
  <si>
    <t>Профнастил серого цвета (6 листов)</t>
  </si>
  <si>
    <t>Замена прибора учета в водомерном узле (3 секция, коммерция)</t>
  </si>
  <si>
    <t>Счётчик холодной воды ZENNER MTK, демонтаж старого счётчика.</t>
  </si>
  <si>
    <t>Освещение арки, установка светильников</t>
  </si>
  <si>
    <t>Светильник уличный Универсал (2шт), кронштейн для уличного светильника (2шт), таймер электронный (1шт), кабель ВВгНГ 3х1.5 (30 м), саморезы по дереву (1 упаковка), выключатель автоматический (2шт).</t>
  </si>
  <si>
    <t>Покрытие приямков профнастилом, между 2 и 3 секциями, у 4 секции</t>
  </si>
  <si>
    <t>Профнастил 13 листов (1,2х2м), саморезы по металлу (1 упаковка), профильная труба 7м (40х20х1.5).</t>
  </si>
  <si>
    <t>Установка решеток на верхних этажах (подход к кровле и тех.этажу) с 5 по 14 секции</t>
  </si>
  <si>
    <t>металлические решетки, сварночные работы, установка.</t>
  </si>
  <si>
    <t>Установка газонных ограждений у 13 и 14 секций со стороны просп. Строителей</t>
  </si>
  <si>
    <t>Ограждения металлические, установка.</t>
  </si>
  <si>
    <t>Восстановление работоспособности лифта пассажирского в 12 секции, 1 этаж</t>
  </si>
  <si>
    <t>Замена контактов дверей шахты</t>
  </si>
  <si>
    <t>Замена дверных армированных стекол.</t>
  </si>
  <si>
    <t>Дверное армированное стекло 102х53 4шт, 153х62 2шт.</t>
  </si>
  <si>
    <t>Окрашивание створок дверей 13 парадная чёрная лестница</t>
  </si>
  <si>
    <t>Краска серая по металлу 5л</t>
  </si>
  <si>
    <t>Ограждение из металла на переходном балконе 10 парадная 2 этаж</t>
  </si>
  <si>
    <t>металлические уголки 2 шт 2 м.п, металлический профиль 9 м.п, сварочные работы (электрод 6 шт), краска по металлу серая 2 л.</t>
  </si>
  <si>
    <t>Установка противоскользящих ковриков внутри парадной на входа 1-го этажа 13 и 10 парадных</t>
  </si>
  <si>
    <t>Коврик ячеистый противоскользящий 3шт</t>
  </si>
  <si>
    <t>Установка резиновых ковриков у входов 2 парадной</t>
  </si>
  <si>
    <t>Коврик резиновый 3шт.</t>
  </si>
  <si>
    <t>Замена табло регенерации электроэнергии OTIS</t>
  </si>
  <si>
    <t>Табло,работа</t>
  </si>
  <si>
    <t>ТО  и текущий ремонт лифтового оборудования</t>
  </si>
  <si>
    <t>Услуги инженерно-технической службы(в тч по тек ремонту)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</si>
</sst>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р_.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5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</cellStyleXfs>
  <cellXfs count="171">
    <xf numFmtId="0" fontId="0" fillId="0" borderId="0" xfId="0"/>
    <xf numFmtId="0" fontId="3" fillId="0" borderId="0" xfId="2" applyFont="1"/>
    <xf numFmtId="165" fontId="4" fillId="0" borderId="0" xfId="2" applyNumberFormat="1" applyFont="1"/>
    <xf numFmtId="165" fontId="4" fillId="0" borderId="0" xfId="3" applyNumberFormat="1" applyFont="1"/>
    <xf numFmtId="165" fontId="4" fillId="0" borderId="0" xfId="2" applyNumberFormat="1" applyFont="1" applyFill="1" applyAlignment="1">
      <alignment horizontal="right"/>
    </xf>
    <xf numFmtId="0" fontId="4" fillId="0" borderId="0" xfId="2" applyFont="1"/>
    <xf numFmtId="0" fontId="4" fillId="0" borderId="0" xfId="2" applyFont="1" applyAlignment="1">
      <alignment wrapText="1"/>
    </xf>
    <xf numFmtId="165" fontId="5" fillId="0" borderId="1" xfId="3" applyNumberFormat="1" applyFont="1" applyBorder="1"/>
    <xf numFmtId="165" fontId="4" fillId="0" borderId="2" xfId="3" applyNumberFormat="1" applyFont="1" applyBorder="1"/>
    <xf numFmtId="165" fontId="4" fillId="0" borderId="3" xfId="3" applyNumberFormat="1" applyFont="1" applyBorder="1"/>
    <xf numFmtId="165" fontId="5" fillId="0" borderId="1" xfId="2" applyNumberFormat="1" applyFont="1" applyFill="1" applyBorder="1" applyAlignment="1">
      <alignment horizontal="left"/>
    </xf>
    <xf numFmtId="0" fontId="4" fillId="0" borderId="3" xfId="2" applyFont="1" applyBorder="1" applyAlignment="1">
      <alignment wrapText="1"/>
    </xf>
    <xf numFmtId="0" fontId="4" fillId="0" borderId="0" xfId="2" applyFont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4" fontId="8" fillId="0" borderId="9" xfId="3" applyNumberFormat="1" applyFont="1" applyBorder="1"/>
    <xf numFmtId="4" fontId="8" fillId="0" borderId="10" xfId="3" applyNumberFormat="1" applyFont="1" applyBorder="1"/>
    <xf numFmtId="0" fontId="4" fillId="0" borderId="11" xfId="2" applyFont="1" applyBorder="1" applyAlignment="1">
      <alignment wrapText="1"/>
    </xf>
    <xf numFmtId="0" fontId="8" fillId="0" borderId="0" xfId="2" applyFont="1" applyBorder="1" applyAlignment="1">
      <alignment horizontal="center" vertical="center" wrapText="1"/>
    </xf>
    <xf numFmtId="4" fontId="8" fillId="0" borderId="0" xfId="3" applyNumberFormat="1" applyFont="1" applyBorder="1"/>
    <xf numFmtId="0" fontId="4" fillId="0" borderId="12" xfId="2" applyFont="1" applyBorder="1" applyAlignment="1">
      <alignment wrapText="1"/>
    </xf>
    <xf numFmtId="43" fontId="9" fillId="0" borderId="0" xfId="3" applyNumberFormat="1" applyFont="1"/>
    <xf numFmtId="165" fontId="9" fillId="0" borderId="13" xfId="3" applyNumberFormat="1" applyFont="1" applyBorder="1"/>
    <xf numFmtId="165" fontId="10" fillId="0" borderId="0" xfId="3" applyNumberFormat="1" applyFont="1" applyBorder="1"/>
    <xf numFmtId="0" fontId="10" fillId="0" borderId="12" xfId="2" applyFont="1" applyBorder="1" applyAlignment="1">
      <alignment wrapText="1"/>
    </xf>
    <xf numFmtId="0" fontId="10" fillId="0" borderId="0" xfId="2" applyFont="1"/>
    <xf numFmtId="0" fontId="5" fillId="0" borderId="14" xfId="2" applyFont="1" applyBorder="1" applyAlignment="1">
      <alignment horizontal="center" vertical="center" wrapText="1"/>
    </xf>
    <xf numFmtId="165" fontId="6" fillId="0" borderId="6" xfId="2" applyNumberFormat="1" applyFont="1" applyFill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5" fillId="0" borderId="14" xfId="2" applyFont="1" applyBorder="1" applyAlignment="1">
      <alignment wrapText="1"/>
    </xf>
    <xf numFmtId="43" fontId="4" fillId="0" borderId="6" xfId="2" applyNumberFormat="1" applyFont="1" applyBorder="1" applyAlignment="1">
      <alignment vertical="center"/>
    </xf>
    <xf numFmtId="43" fontId="4" fillId="0" borderId="4" xfId="3" applyNumberFormat="1" applyFont="1" applyBorder="1" applyAlignment="1">
      <alignment vertical="center"/>
    </xf>
    <xf numFmtId="43" fontId="4" fillId="0" borderId="5" xfId="3" applyNumberFormat="1" applyFont="1" applyBorder="1" applyAlignment="1">
      <alignment vertical="center"/>
    </xf>
    <xf numFmtId="43" fontId="4" fillId="0" borderId="6" xfId="2" applyNumberFormat="1" applyFont="1" applyFill="1" applyBorder="1" applyAlignment="1">
      <alignment vertical="center" wrapText="1"/>
    </xf>
    <xf numFmtId="164" fontId="4" fillId="0" borderId="7" xfId="2" applyNumberFormat="1" applyFont="1" applyBorder="1" applyAlignment="1">
      <alignment horizontal="left" vertical="center" wrapText="1"/>
    </xf>
    <xf numFmtId="0" fontId="4" fillId="0" borderId="5" xfId="2" applyFont="1" applyBorder="1" applyAlignment="1">
      <alignment wrapText="1"/>
    </xf>
    <xf numFmtId="0" fontId="5" fillId="0" borderId="15" xfId="2" applyFont="1" applyBorder="1" applyAlignment="1">
      <alignment wrapText="1"/>
    </xf>
    <xf numFmtId="43" fontId="4" fillId="0" borderId="16" xfId="2" applyNumberFormat="1" applyFont="1" applyBorder="1" applyAlignment="1">
      <alignment vertical="center"/>
    </xf>
    <xf numFmtId="43" fontId="4" fillId="0" borderId="17" xfId="3" applyNumberFormat="1" applyFont="1" applyBorder="1" applyAlignment="1">
      <alignment vertical="center"/>
    </xf>
    <xf numFmtId="0" fontId="8" fillId="0" borderId="8" xfId="2" applyFont="1" applyBorder="1" applyAlignment="1">
      <alignment horizontal="right"/>
    </xf>
    <xf numFmtId="4" fontId="8" fillId="0" borderId="18" xfId="3" applyNumberFormat="1" applyFont="1" applyBorder="1"/>
    <xf numFmtId="4" fontId="8" fillId="0" borderId="19" xfId="3" applyNumberFormat="1" applyFont="1" applyBorder="1"/>
    <xf numFmtId="4" fontId="8" fillId="0" borderId="10" xfId="3" applyNumberFormat="1" applyFont="1" applyFill="1" applyBorder="1" applyAlignment="1">
      <alignment horizontal="right"/>
    </xf>
    <xf numFmtId="0" fontId="11" fillId="0" borderId="11" xfId="2" applyFont="1" applyBorder="1" applyAlignment="1">
      <alignment wrapText="1"/>
    </xf>
    <xf numFmtId="0" fontId="11" fillId="0" borderId="0" xfId="2" applyFont="1"/>
    <xf numFmtId="0" fontId="8" fillId="0" borderId="0" xfId="2" applyFont="1" applyBorder="1" applyAlignment="1">
      <alignment horizontal="right"/>
    </xf>
    <xf numFmtId="4" fontId="8" fillId="0" borderId="0" xfId="3" applyNumberFormat="1" applyFont="1" applyFill="1" applyBorder="1" applyAlignment="1">
      <alignment horizontal="right"/>
    </xf>
    <xf numFmtId="0" fontId="11" fillId="0" borderId="0" xfId="2" applyFont="1" applyBorder="1" applyAlignment="1">
      <alignment wrapText="1"/>
    </xf>
    <xf numFmtId="165" fontId="12" fillId="0" borderId="0" xfId="2" applyNumberFormat="1" applyFont="1" applyFill="1" applyBorder="1" applyAlignment="1">
      <alignment horizontal="right"/>
    </xf>
    <xf numFmtId="0" fontId="12" fillId="0" borderId="0" xfId="2" applyFont="1" applyBorder="1" applyAlignment="1">
      <alignment wrapText="1"/>
    </xf>
    <xf numFmtId="10" fontId="14" fillId="0" borderId="0" xfId="1" applyNumberFormat="1" applyFont="1" applyFill="1" applyBorder="1" applyAlignment="1">
      <alignment horizontal="right" wrapText="1"/>
    </xf>
    <xf numFmtId="0" fontId="15" fillId="0" borderId="12" xfId="2" applyFont="1" applyBorder="1" applyAlignment="1">
      <alignment wrapText="1"/>
    </xf>
    <xf numFmtId="165" fontId="5" fillId="0" borderId="8" xfId="3" applyNumberFormat="1" applyFont="1" applyBorder="1"/>
    <xf numFmtId="165" fontId="4" fillId="0" borderId="20" xfId="3" applyNumberFormat="1" applyFont="1" applyBorder="1"/>
    <xf numFmtId="165" fontId="4" fillId="0" borderId="21" xfId="3" applyNumberFormat="1" applyFont="1" applyBorder="1"/>
    <xf numFmtId="165" fontId="5" fillId="0" borderId="20" xfId="2" applyNumberFormat="1" applyFont="1" applyFill="1" applyBorder="1" applyAlignment="1">
      <alignment horizontal="left"/>
    </xf>
    <xf numFmtId="0" fontId="4" fillId="0" borderId="21" xfId="2" applyFont="1" applyBorder="1" applyAlignment="1">
      <alignment wrapText="1"/>
    </xf>
    <xf numFmtId="0" fontId="5" fillId="0" borderId="8" xfId="2" applyFont="1" applyBorder="1" applyAlignment="1">
      <alignment horizontal="center" vertical="center" wrapText="1"/>
    </xf>
    <xf numFmtId="165" fontId="5" fillId="0" borderId="22" xfId="2" applyNumberFormat="1" applyFont="1" applyFill="1" applyBorder="1" applyAlignment="1">
      <alignment horizontal="center" vertical="center" wrapText="1"/>
    </xf>
    <xf numFmtId="0" fontId="4" fillId="0" borderId="19" xfId="2" applyFont="1" applyBorder="1" applyAlignment="1">
      <alignment horizontal="center" vertical="center" wrapText="1"/>
    </xf>
    <xf numFmtId="165" fontId="5" fillId="0" borderId="23" xfId="2" applyNumberFormat="1" applyFont="1" applyBorder="1"/>
    <xf numFmtId="165" fontId="5" fillId="0" borderId="24" xfId="3" applyNumberFormat="1" applyFont="1" applyBorder="1"/>
    <xf numFmtId="165" fontId="5" fillId="0" borderId="25" xfId="3" applyNumberFormat="1" applyFont="1" applyBorder="1"/>
    <xf numFmtId="165" fontId="5" fillId="0" borderId="26" xfId="2" applyNumberFormat="1" applyFont="1" applyFill="1" applyBorder="1" applyAlignment="1">
      <alignment horizontal="right" wrapText="1"/>
    </xf>
    <xf numFmtId="0" fontId="16" fillId="0" borderId="12" xfId="2" applyFont="1" applyBorder="1" applyAlignment="1">
      <alignment wrapText="1"/>
    </xf>
    <xf numFmtId="165" fontId="4" fillId="0" borderId="13" xfId="2" applyNumberFormat="1" applyFont="1" applyBorder="1"/>
    <xf numFmtId="165" fontId="4" fillId="0" borderId="0" xfId="3" applyNumberFormat="1" applyFont="1" applyBorder="1"/>
    <xf numFmtId="165" fontId="4" fillId="0" borderId="12" xfId="3" applyNumberFormat="1" applyFont="1" applyBorder="1"/>
    <xf numFmtId="4" fontId="4" fillId="0" borderId="27" xfId="2" applyNumberFormat="1" applyFont="1" applyFill="1" applyBorder="1" applyAlignment="1">
      <alignment horizontal="right"/>
    </xf>
    <xf numFmtId="0" fontId="4" fillId="0" borderId="5" xfId="2" applyFont="1" applyBorder="1" applyAlignment="1">
      <alignment horizontal="left" wrapText="1"/>
    </xf>
    <xf numFmtId="0" fontId="4" fillId="0" borderId="28" xfId="2" applyFont="1" applyBorder="1"/>
    <xf numFmtId="165" fontId="4" fillId="0" borderId="28" xfId="2" applyNumberFormat="1" applyFont="1" applyBorder="1"/>
    <xf numFmtId="165" fontId="4" fillId="0" borderId="29" xfId="3" applyNumberFormat="1" applyFont="1" applyBorder="1"/>
    <xf numFmtId="165" fontId="4" fillId="0" borderId="11" xfId="3" applyNumberFormat="1" applyFont="1" applyBorder="1"/>
    <xf numFmtId="4" fontId="4" fillId="0" borderId="27" xfId="2" applyNumberFormat="1" applyFont="1" applyFill="1" applyBorder="1" applyAlignment="1">
      <alignment horizontal="right" wrapText="1"/>
    </xf>
    <xf numFmtId="165" fontId="5" fillId="0" borderId="33" xfId="2" applyNumberFormat="1" applyFont="1" applyBorder="1"/>
    <xf numFmtId="165" fontId="5" fillId="0" borderId="34" xfId="3" applyNumberFormat="1" applyFont="1" applyBorder="1"/>
    <xf numFmtId="165" fontId="5" fillId="0" borderId="35" xfId="3" applyNumberFormat="1" applyFont="1" applyBorder="1"/>
    <xf numFmtId="165" fontId="5" fillId="0" borderId="36" xfId="2" applyNumberFormat="1" applyFont="1" applyFill="1" applyBorder="1" applyAlignment="1">
      <alignment horizontal="right" wrapText="1"/>
    </xf>
    <xf numFmtId="0" fontId="5" fillId="0" borderId="28" xfId="2" applyFont="1" applyBorder="1"/>
    <xf numFmtId="0" fontId="4" fillId="0" borderId="0" xfId="2" applyFont="1" applyAlignment="1">
      <alignment horizontal="right"/>
    </xf>
    <xf numFmtId="0" fontId="5" fillId="0" borderId="0" xfId="2" applyFont="1"/>
    <xf numFmtId="0" fontId="4" fillId="0" borderId="30" xfId="2" applyFont="1" applyBorder="1" applyAlignment="1">
      <alignment horizontal="left" wrapText="1"/>
    </xf>
    <xf numFmtId="0" fontId="4" fillId="0" borderId="0" xfId="2" applyFont="1" applyBorder="1"/>
    <xf numFmtId="165" fontId="4" fillId="0" borderId="0" xfId="2" applyNumberFormat="1" applyFont="1" applyBorder="1"/>
    <xf numFmtId="0" fontId="4" fillId="0" borderId="0" xfId="2" applyFont="1" applyBorder="1" applyAlignment="1">
      <alignment wrapText="1"/>
    </xf>
    <xf numFmtId="43" fontId="9" fillId="0" borderId="0" xfId="3" applyNumberFormat="1" applyFont="1" applyBorder="1"/>
    <xf numFmtId="165" fontId="9" fillId="0" borderId="0" xfId="3" applyNumberFormat="1" applyFont="1" applyBorder="1"/>
    <xf numFmtId="165" fontId="4" fillId="0" borderId="0" xfId="2" applyNumberFormat="1" applyFont="1" applyFill="1"/>
    <xf numFmtId="4" fontId="4" fillId="0" borderId="0" xfId="2" applyNumberFormat="1" applyFont="1" applyFill="1"/>
    <xf numFmtId="0" fontId="4" fillId="0" borderId="5" xfId="2" applyFont="1" applyBorder="1" applyAlignment="1">
      <alignment horizontal="center" vertical="center"/>
    </xf>
    <xf numFmtId="4" fontId="4" fillId="0" borderId="32" xfId="2" applyNumberFormat="1" applyFont="1" applyFill="1" applyBorder="1" applyAlignment="1">
      <alignment horizontal="right"/>
    </xf>
    <xf numFmtId="0" fontId="4" fillId="0" borderId="7" xfId="2" applyFont="1" applyBorder="1" applyAlignment="1">
      <alignment horizontal="left" wrapText="1"/>
    </xf>
    <xf numFmtId="4" fontId="19" fillId="0" borderId="0" xfId="3" applyNumberFormat="1" applyFont="1" applyBorder="1"/>
    <xf numFmtId="4" fontId="20" fillId="0" borderId="0" xfId="3" applyNumberFormat="1" applyFont="1" applyBorder="1"/>
    <xf numFmtId="4" fontId="17" fillId="0" borderId="0" xfId="2" applyNumberFormat="1" applyFont="1"/>
    <xf numFmtId="165" fontId="6" fillId="0" borderId="42" xfId="3" applyNumberFormat="1" applyFont="1" applyBorder="1" applyAlignment="1">
      <alignment horizontal="center" vertical="center" wrapText="1"/>
    </xf>
    <xf numFmtId="165" fontId="5" fillId="0" borderId="17" xfId="3" applyNumberFormat="1" applyFont="1" applyBorder="1" applyAlignment="1">
      <alignment horizontal="center" vertical="center" wrapText="1"/>
    </xf>
    <xf numFmtId="165" fontId="7" fillId="0" borderId="17" xfId="3" applyNumberFormat="1" applyFont="1" applyBorder="1" applyAlignment="1">
      <alignment horizontal="center" vertical="center" wrapText="1"/>
    </xf>
    <xf numFmtId="165" fontId="6" fillId="0" borderId="7" xfId="3" applyNumberFormat="1" applyFont="1" applyBorder="1" applyAlignment="1">
      <alignment horizontal="center" vertical="center" wrapText="1"/>
    </xf>
    <xf numFmtId="165" fontId="5" fillId="0" borderId="16" xfId="2" applyNumberFormat="1" applyFont="1" applyFill="1" applyBorder="1" applyAlignment="1">
      <alignment horizontal="left" vertical="center"/>
    </xf>
    <xf numFmtId="0" fontId="8" fillId="0" borderId="0" xfId="2" applyFont="1" applyBorder="1" applyAlignment="1">
      <alignment horizontal="left" vertical="center" wrapText="1"/>
    </xf>
    <xf numFmtId="4" fontId="4" fillId="0" borderId="36" xfId="2" applyNumberFormat="1" applyFont="1" applyFill="1" applyBorder="1" applyAlignment="1">
      <alignment horizontal="right" wrapText="1"/>
    </xf>
    <xf numFmtId="165" fontId="5" fillId="0" borderId="43" xfId="2" applyNumberFormat="1" applyFont="1" applyBorder="1"/>
    <xf numFmtId="165" fontId="5" fillId="0" borderId="39" xfId="3" applyNumberFormat="1" applyFont="1" applyBorder="1"/>
    <xf numFmtId="165" fontId="5" fillId="0" borderId="40" xfId="3" applyNumberFormat="1" applyFont="1" applyBorder="1"/>
    <xf numFmtId="165" fontId="5" fillId="0" borderId="41" xfId="2" applyNumberFormat="1" applyFont="1" applyFill="1" applyBorder="1" applyAlignment="1">
      <alignment horizontal="right" wrapText="1"/>
    </xf>
    <xf numFmtId="0" fontId="4" fillId="0" borderId="44" xfId="2" applyFont="1" applyBorder="1" applyAlignment="1">
      <alignment wrapText="1"/>
    </xf>
    <xf numFmtId="0" fontId="13" fillId="0" borderId="13" xfId="0" applyFont="1" applyBorder="1" applyAlignment="1">
      <alignment horizontal="left" vertical="top" wrapText="1"/>
    </xf>
    <xf numFmtId="0" fontId="5" fillId="0" borderId="38" xfId="2" applyFont="1" applyBorder="1" applyAlignment="1">
      <alignment wrapText="1"/>
    </xf>
    <xf numFmtId="165" fontId="5" fillId="0" borderId="10" xfId="2" applyNumberFormat="1" applyFont="1" applyBorder="1"/>
    <xf numFmtId="165" fontId="5" fillId="0" borderId="10" xfId="3" applyNumberFormat="1" applyFont="1" applyBorder="1"/>
    <xf numFmtId="0" fontId="5" fillId="0" borderId="10" xfId="2" applyFont="1" applyBorder="1" applyAlignment="1">
      <alignment horizontal="right"/>
    </xf>
    <xf numFmtId="4" fontId="5" fillId="0" borderId="10" xfId="3" applyNumberFormat="1" applyFont="1" applyBorder="1" applyAlignment="1">
      <alignment horizontal="right"/>
    </xf>
    <xf numFmtId="0" fontId="11" fillId="0" borderId="10" xfId="2" applyFont="1" applyBorder="1" applyAlignment="1">
      <alignment wrapText="1"/>
    </xf>
    <xf numFmtId="165" fontId="4" fillId="0" borderId="10" xfId="2" applyNumberFormat="1" applyFont="1" applyFill="1" applyBorder="1" applyAlignment="1">
      <alignment horizontal="right"/>
    </xf>
    <xf numFmtId="0" fontId="4" fillId="0" borderId="10" xfId="2" applyFont="1" applyBorder="1" applyAlignment="1">
      <alignment wrapText="1"/>
    </xf>
    <xf numFmtId="0" fontId="5" fillId="0" borderId="10" xfId="2" applyFont="1" applyBorder="1"/>
    <xf numFmtId="165" fontId="4" fillId="0" borderId="10" xfId="2" applyNumberFormat="1" applyFont="1" applyBorder="1"/>
    <xf numFmtId="0" fontId="4" fillId="0" borderId="10" xfId="2" applyFont="1" applyBorder="1" applyAlignment="1">
      <alignment horizontal="left" wrapText="1"/>
    </xf>
    <xf numFmtId="0" fontId="5" fillId="0" borderId="1" xfId="2" applyFont="1" applyBorder="1" applyAlignment="1">
      <alignment wrapText="1"/>
    </xf>
    <xf numFmtId="165" fontId="5" fillId="0" borderId="45" xfId="2" applyNumberFormat="1" applyFont="1" applyBorder="1"/>
    <xf numFmtId="165" fontId="5" fillId="0" borderId="46" xfId="3" applyNumberFormat="1" applyFont="1" applyBorder="1"/>
    <xf numFmtId="165" fontId="5" fillId="0" borderId="47" xfId="3" applyNumberFormat="1" applyFont="1" applyBorder="1"/>
    <xf numFmtId="165" fontId="5" fillId="0" borderId="48" xfId="2" applyNumberFormat="1" applyFont="1" applyFill="1" applyBorder="1" applyAlignment="1">
      <alignment horizontal="right" wrapText="1"/>
    </xf>
    <xf numFmtId="0" fontId="5" fillId="0" borderId="10" xfId="2" applyFont="1" applyBorder="1" applyAlignment="1">
      <alignment wrapText="1"/>
    </xf>
    <xf numFmtId="0" fontId="4" fillId="0" borderId="10" xfId="2" applyFont="1" applyBorder="1"/>
    <xf numFmtId="165" fontId="4" fillId="0" borderId="10" xfId="3" applyNumberFormat="1" applyFont="1" applyBorder="1"/>
    <xf numFmtId="165" fontId="4" fillId="0" borderId="10" xfId="2" applyNumberFormat="1" applyFont="1" applyFill="1" applyBorder="1" applyAlignment="1">
      <alignment horizontal="right" wrapText="1"/>
    </xf>
    <xf numFmtId="165" fontId="5" fillId="0" borderId="10" xfId="2" applyNumberFormat="1" applyFont="1" applyFill="1" applyBorder="1" applyAlignment="1">
      <alignment horizontal="right"/>
    </xf>
    <xf numFmtId="0" fontId="5" fillId="0" borderId="10" xfId="2" applyFont="1" applyBorder="1" applyAlignment="1">
      <alignment horizontal="left" wrapText="1"/>
    </xf>
    <xf numFmtId="0" fontId="5" fillId="0" borderId="13" xfId="2" applyFont="1" applyBorder="1" applyAlignment="1">
      <alignment wrapText="1"/>
    </xf>
    <xf numFmtId="165" fontId="5" fillId="0" borderId="13" xfId="2" applyNumberFormat="1" applyFont="1" applyBorder="1"/>
    <xf numFmtId="165" fontId="5" fillId="0" borderId="0" xfId="3" applyNumberFormat="1" applyFont="1" applyBorder="1"/>
    <xf numFmtId="165" fontId="5" fillId="0" borderId="12" xfId="3" applyNumberFormat="1" applyFont="1" applyBorder="1"/>
    <xf numFmtId="0" fontId="0" fillId="0" borderId="13" xfId="0" applyBorder="1" applyAlignment="1">
      <alignment horizontal="left" vertical="top" wrapText="1"/>
    </xf>
    <xf numFmtId="4" fontId="4" fillId="0" borderId="49" xfId="2" applyNumberFormat="1" applyFont="1" applyFill="1" applyBorder="1" applyAlignment="1">
      <alignment horizontal="right" wrapText="1"/>
    </xf>
    <xf numFmtId="0" fontId="4" fillId="0" borderId="50" xfId="2" applyFont="1" applyBorder="1" applyAlignment="1">
      <alignment horizontal="left" wrapText="1"/>
    </xf>
    <xf numFmtId="165" fontId="4" fillId="0" borderId="8" xfId="2" applyNumberFormat="1" applyFont="1" applyBorder="1"/>
    <xf numFmtId="165" fontId="5" fillId="0" borderId="20" xfId="3" applyNumberFormat="1" applyFont="1" applyBorder="1"/>
    <xf numFmtId="165" fontId="5" fillId="0" borderId="29" xfId="3" applyNumberFormat="1" applyFont="1" applyBorder="1"/>
    <xf numFmtId="4" fontId="4" fillId="0" borderId="0" xfId="2" applyNumberFormat="1" applyFont="1" applyFill="1" applyBorder="1" applyAlignment="1">
      <alignment horizontal="right" wrapText="1"/>
    </xf>
    <xf numFmtId="0" fontId="4" fillId="0" borderId="12" xfId="2" applyFont="1" applyBorder="1" applyAlignment="1">
      <alignment horizontal="left" wrapText="1"/>
    </xf>
    <xf numFmtId="4" fontId="5" fillId="0" borderId="51" xfId="2" applyNumberFormat="1" applyFont="1" applyFill="1" applyBorder="1" applyAlignment="1">
      <alignment horizontal="right" wrapText="1"/>
    </xf>
    <xf numFmtId="0" fontId="5" fillId="0" borderId="11" xfId="2" applyFont="1" applyBorder="1" applyAlignment="1">
      <alignment horizontal="left" wrapText="1"/>
    </xf>
    <xf numFmtId="4" fontId="5" fillId="0" borderId="10" xfId="2" applyNumberFormat="1" applyFont="1" applyFill="1" applyBorder="1" applyAlignment="1">
      <alignment horizontal="right" wrapText="1"/>
    </xf>
    <xf numFmtId="0" fontId="5" fillId="0" borderId="31" xfId="2" applyFont="1" applyBorder="1" applyAlignment="1">
      <alignment horizontal="left" vertical="top" wrapText="1"/>
    </xf>
    <xf numFmtId="0" fontId="13" fillId="0" borderId="37" xfId="0" applyFont="1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3" fillId="0" borderId="0" xfId="2" applyFont="1" applyAlignment="1"/>
    <xf numFmtId="0" fontId="0" fillId="0" borderId="0" xfId="0" applyAlignment="1"/>
    <xf numFmtId="0" fontId="22" fillId="0" borderId="0" xfId="0" applyFont="1" applyBorder="1" applyAlignment="1">
      <alignment horizontal="center"/>
    </xf>
    <xf numFmtId="0" fontId="21" fillId="0" borderId="52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2" fontId="21" fillId="0" borderId="21" xfId="0" applyNumberFormat="1" applyFont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 wrapText="1"/>
    </xf>
    <xf numFmtId="2" fontId="0" fillId="2" borderId="24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2" fontId="0" fillId="2" borderId="4" xfId="0" applyNumberFormat="1" applyFill="1" applyBorder="1" applyAlignment="1">
      <alignment horizontal="center" vertical="center" wrapText="1"/>
    </xf>
    <xf numFmtId="2" fontId="0" fillId="2" borderId="4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wrapText="1"/>
    </xf>
    <xf numFmtId="0" fontId="0" fillId="2" borderId="4" xfId="0" applyFill="1" applyBorder="1" applyAlignment="1">
      <alignment horizontal="left" vertical="center" wrapText="1"/>
    </xf>
    <xf numFmtId="0" fontId="0" fillId="2" borderId="4" xfId="0" applyFill="1" applyBorder="1"/>
    <xf numFmtId="2" fontId="0" fillId="2" borderId="4" xfId="0" applyNumberFormat="1" applyFill="1" applyBorder="1"/>
    <xf numFmtId="2" fontId="0" fillId="0" borderId="0" xfId="0" applyNumberFormat="1"/>
  </cellXfs>
  <cellStyles count="6">
    <cellStyle name="Денежный 2" xfId="3"/>
    <cellStyle name="Денежный 3" xfId="5"/>
    <cellStyle name="Обычный" xfId="0" builtinId="0"/>
    <cellStyle name="Обычный 2" xfId="2"/>
    <cellStyle name="Обычный 3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Downloads/&#1054;&#1073;&#1086;&#1088;&#1086;&#1090;&#1085;&#1086;-&#1089;&#1072;&#1083;&#1100;&#1076;&#1086;&#1074;&#1072;&#1103;%20&#1074;&#1077;&#1076;&#1086;&#1084;&#1086;&#1089;&#1090;&#1100;%20&#1087;&#1086;%20&#1091;&#1089;&#1083;&#1091;&#1075;&#1072;&#1084;%20%20&#1079;&#1072;%20&#1087;&#1077;&#1088;&#1080;&#1086;&#1076;%2001.01.2021%20-%2031.12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</sheetNames>
    <sheetDataSet>
      <sheetData sheetId="0">
        <row r="10">
          <cell r="H10">
            <v>21375827.700000003</v>
          </cell>
          <cell r="I10">
            <v>28054799.75</v>
          </cell>
          <cell r="J10">
            <v>12582640.49</v>
          </cell>
        </row>
        <row r="11">
          <cell r="H11">
            <v>21473961.16</v>
          </cell>
          <cell r="I11">
            <v>27819090.969999999</v>
          </cell>
          <cell r="J11">
            <v>12408382.23</v>
          </cell>
        </row>
        <row r="12">
          <cell r="C12">
            <v>2128304.52</v>
          </cell>
          <cell r="D12">
            <v>2146182.98</v>
          </cell>
        </row>
        <row r="17">
          <cell r="C17">
            <v>1686422.4</v>
          </cell>
          <cell r="D17">
            <v>1688882.25</v>
          </cell>
        </row>
        <row r="18">
          <cell r="C18">
            <v>11128543.560000001</v>
          </cell>
          <cell r="D18">
            <v>11144777.91</v>
          </cell>
        </row>
        <row r="19">
          <cell r="C19">
            <v>3598321.2</v>
          </cell>
          <cell r="D19">
            <v>3603570.16</v>
          </cell>
        </row>
        <row r="20">
          <cell r="C20">
            <v>7683572.04</v>
          </cell>
        </row>
        <row r="23">
          <cell r="C23">
            <v>1916446.8</v>
          </cell>
          <cell r="D23">
            <v>1640484.93</v>
          </cell>
        </row>
        <row r="34">
          <cell r="C34">
            <v>4727880.72</v>
          </cell>
          <cell r="D34">
            <v>4742624.01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3"/>
  <sheetViews>
    <sheetView tabSelected="1" showWhiteSpace="0" view="pageBreakPreview" topLeftCell="A25" zoomScaleNormal="100" zoomScaleSheetLayoutView="100" workbookViewId="0">
      <selection activeCell="F12" sqref="F12"/>
    </sheetView>
  </sheetViews>
  <sheetFormatPr defaultRowHeight="15" x14ac:dyDescent="0.25"/>
  <cols>
    <col min="1" max="1" width="33.140625" style="5" customWidth="1"/>
    <col min="2" max="2" width="16" style="2" customWidth="1"/>
    <col min="3" max="3" width="19" style="3" customWidth="1"/>
    <col min="4" max="4" width="17.42578125" style="3" customWidth="1"/>
    <col min="5" max="5" width="16" style="3" customWidth="1"/>
    <col min="6" max="6" width="21.140625" style="4" customWidth="1"/>
    <col min="7" max="7" width="42.42578125" style="6" customWidth="1"/>
    <col min="8" max="8" width="14.5703125" style="5" customWidth="1"/>
    <col min="9" max="10" width="9.140625" style="5"/>
    <col min="11" max="11" width="16.42578125" style="5" customWidth="1"/>
    <col min="12" max="12" width="9.140625" style="5"/>
    <col min="13" max="13" width="14.140625" style="5" customWidth="1"/>
    <col min="14" max="16384" width="9.140625" style="5"/>
  </cols>
  <sheetData>
    <row r="1" spans="1:11" ht="30.75" customHeight="1" x14ac:dyDescent="0.3">
      <c r="A1" s="148" t="s">
        <v>39</v>
      </c>
      <c r="B1" s="149"/>
      <c r="C1" s="149"/>
      <c r="D1" s="149"/>
      <c r="E1" s="149"/>
      <c r="F1" s="149"/>
      <c r="G1" s="149"/>
    </row>
    <row r="2" spans="1:11" ht="15.75" thickBot="1" x14ac:dyDescent="0.3"/>
    <row r="3" spans="1:11" ht="18.75" x14ac:dyDescent="0.3">
      <c r="A3" s="1"/>
      <c r="B3" s="7" t="s">
        <v>0</v>
      </c>
      <c r="C3" s="8"/>
      <c r="D3" s="8"/>
      <c r="E3" s="9"/>
      <c r="F3" s="10" t="s">
        <v>36</v>
      </c>
      <c r="G3" s="11"/>
    </row>
    <row r="4" spans="1:11" s="12" customFormat="1" ht="54" customHeight="1" thickBot="1" x14ac:dyDescent="0.35">
      <c r="A4" s="1"/>
      <c r="B4" s="95" t="s">
        <v>24</v>
      </c>
      <c r="C4" s="96" t="s">
        <v>2</v>
      </c>
      <c r="D4" s="97" t="s">
        <v>3</v>
      </c>
      <c r="E4" s="98" t="s">
        <v>40</v>
      </c>
      <c r="F4" s="99" t="s">
        <v>4</v>
      </c>
      <c r="G4" s="89"/>
      <c r="J4" s="5"/>
      <c r="K4" s="5"/>
    </row>
    <row r="5" spans="1:11" ht="25.5" customHeight="1" thickBot="1" x14ac:dyDescent="0.3">
      <c r="A5" s="13" t="s">
        <v>5</v>
      </c>
      <c r="B5" s="15">
        <f>B15+B51+B44</f>
        <v>20253630.600000001</v>
      </c>
      <c r="C5" s="15">
        <f>C15+C51+C44</f>
        <v>98212891.069999993</v>
      </c>
      <c r="D5" s="15">
        <f>D15+D51+D44</f>
        <v>97708731.079999998</v>
      </c>
      <c r="E5" s="15">
        <f>E15+E51+E44</f>
        <v>20757790.590000007</v>
      </c>
      <c r="F5" s="15">
        <f>F15+F51+F44</f>
        <v>96436029.030000001</v>
      </c>
      <c r="G5" s="16"/>
    </row>
    <row r="6" spans="1:11" ht="15.75" x14ac:dyDescent="0.25">
      <c r="A6" s="17"/>
      <c r="B6" s="93"/>
      <c r="C6" s="93"/>
      <c r="D6" s="93"/>
      <c r="E6" s="93"/>
      <c r="F6" s="18"/>
      <c r="G6" s="19"/>
    </row>
    <row r="7" spans="1:11" ht="18" customHeight="1" x14ac:dyDescent="0.25">
      <c r="A7" s="100" t="s">
        <v>6</v>
      </c>
      <c r="B7" s="92"/>
      <c r="C7" s="92"/>
      <c r="D7" s="92"/>
      <c r="E7" s="92"/>
      <c r="F7" s="18"/>
      <c r="G7" s="19"/>
    </row>
    <row r="8" spans="1:11" s="24" customFormat="1" ht="24" customHeight="1" thickBot="1" x14ac:dyDescent="0.35">
      <c r="A8" s="20" t="s">
        <v>7</v>
      </c>
      <c r="B8" s="21"/>
      <c r="C8" s="22"/>
      <c r="D8" s="22"/>
      <c r="E8" s="22"/>
      <c r="F8" s="22"/>
      <c r="G8" s="23"/>
    </row>
    <row r="9" spans="1:11" ht="21.75" customHeight="1" x14ac:dyDescent="0.25">
      <c r="B9" s="7" t="s">
        <v>0</v>
      </c>
      <c r="C9" s="8"/>
      <c r="D9" s="8"/>
      <c r="E9" s="9"/>
      <c r="F9" s="10" t="s">
        <v>1</v>
      </c>
      <c r="G9" s="11"/>
    </row>
    <row r="10" spans="1:11" s="12" customFormat="1" ht="53.25" customHeight="1" x14ac:dyDescent="0.25">
      <c r="A10" s="25" t="s">
        <v>8</v>
      </c>
      <c r="B10" s="95" t="s">
        <v>24</v>
      </c>
      <c r="C10" s="96" t="s">
        <v>2</v>
      </c>
      <c r="D10" s="97" t="s">
        <v>3</v>
      </c>
      <c r="E10" s="98" t="s">
        <v>40</v>
      </c>
      <c r="F10" s="26" t="s">
        <v>9</v>
      </c>
      <c r="G10" s="27" t="s">
        <v>10</v>
      </c>
    </row>
    <row r="11" spans="1:11" ht="52.5" customHeight="1" x14ac:dyDescent="0.25">
      <c r="A11" s="28" t="s">
        <v>11</v>
      </c>
      <c r="B11" s="29">
        <v>4120617.8</v>
      </c>
      <c r="C11" s="30">
        <f>[1]Worksheet!$H$10</f>
        <v>21375827.700000003</v>
      </c>
      <c r="D11" s="30">
        <f>[1]Worksheet!$H$11</f>
        <v>21473961.16</v>
      </c>
      <c r="E11" s="31">
        <f>B11+C11-D11</f>
        <v>4022484.3400000036</v>
      </c>
      <c r="F11" s="32">
        <f>C11</f>
        <v>21375827.700000003</v>
      </c>
      <c r="G11" s="33"/>
    </row>
    <row r="12" spans="1:11" ht="22.5" customHeight="1" x14ac:dyDescent="0.25">
      <c r="A12" s="28" t="s">
        <v>12</v>
      </c>
      <c r="B12" s="29">
        <v>7052129.8799999999</v>
      </c>
      <c r="C12" s="30">
        <f>[1]Worksheet!$I$10</f>
        <v>28054799.75</v>
      </c>
      <c r="D12" s="30">
        <f>[1]Worksheet!$I$11</f>
        <v>27819090.969999999</v>
      </c>
      <c r="E12" s="31">
        <f>B12+C12-D12</f>
        <v>7287838.6600000039</v>
      </c>
      <c r="F12" s="32">
        <f t="shared" ref="F12:F14" si="0">C12</f>
        <v>28054799.75</v>
      </c>
      <c r="G12" s="33"/>
    </row>
    <row r="13" spans="1:11" ht="22.5" customHeight="1" x14ac:dyDescent="0.25">
      <c r="A13" s="28" t="s">
        <v>13</v>
      </c>
      <c r="B13" s="29">
        <v>2353505.91</v>
      </c>
      <c r="C13" s="30">
        <f>[1]Worksheet!$J$10</f>
        <v>12582640.49</v>
      </c>
      <c r="D13" s="30">
        <f>[1]Worksheet!$J$11</f>
        <v>12408382.23</v>
      </c>
      <c r="E13" s="31">
        <f>B13+C13-D13</f>
        <v>2527764.17</v>
      </c>
      <c r="F13" s="32">
        <f t="shared" si="0"/>
        <v>12582640.49</v>
      </c>
      <c r="G13" s="34"/>
    </row>
    <row r="14" spans="1:11" ht="24" customHeight="1" x14ac:dyDescent="0.25">
      <c r="A14" s="35" t="s">
        <v>41</v>
      </c>
      <c r="B14" s="36">
        <v>707788.88</v>
      </c>
      <c r="C14" s="37">
        <f>[1]Worksheet!$C$34</f>
        <v>4727880.72</v>
      </c>
      <c r="D14" s="37">
        <f>[1]Worksheet!$D$34</f>
        <v>4742624.01</v>
      </c>
      <c r="E14" s="31">
        <f>B14+C14-D14</f>
        <v>693045.58999999985</v>
      </c>
      <c r="F14" s="32">
        <f t="shared" si="0"/>
        <v>4727880.72</v>
      </c>
      <c r="G14" s="34"/>
    </row>
    <row r="15" spans="1:11" s="43" customFormat="1" ht="21.75" customHeight="1" thickBot="1" x14ac:dyDescent="0.3">
      <c r="A15" s="38" t="s">
        <v>14</v>
      </c>
      <c r="B15" s="14">
        <f>SUM(B11:B14)</f>
        <v>14234042.470000001</v>
      </c>
      <c r="C15" s="39">
        <f>SUM(C11:C14)</f>
        <v>66741148.660000004</v>
      </c>
      <c r="D15" s="39">
        <f>SUM(D11:D14)</f>
        <v>66444058.369999997</v>
      </c>
      <c r="E15" s="40">
        <f>SUM(E11:E14)</f>
        <v>14531132.760000007</v>
      </c>
      <c r="F15" s="41">
        <f>SUM(F11:F12:F13:F14)</f>
        <v>66741148.660000004</v>
      </c>
      <c r="G15" s="42"/>
    </row>
    <row r="16" spans="1:11" s="43" customFormat="1" ht="19.5" customHeight="1" x14ac:dyDescent="0.25">
      <c r="A16" s="44"/>
      <c r="B16" s="18"/>
      <c r="C16" s="18"/>
      <c r="D16" s="18"/>
      <c r="E16" s="18"/>
      <c r="F16" s="45"/>
      <c r="G16" s="46"/>
    </row>
    <row r="17" spans="1:8" s="24" customFormat="1" ht="20.25" customHeight="1" thickBot="1" x14ac:dyDescent="0.35">
      <c r="A17" s="85" t="s">
        <v>15</v>
      </c>
      <c r="B17" s="86"/>
      <c r="C17" s="47"/>
      <c r="D17" s="48"/>
      <c r="E17" s="22"/>
      <c r="F17" s="49"/>
      <c r="G17" s="50"/>
    </row>
    <row r="18" spans="1:8" ht="21" customHeight="1" thickBot="1" x14ac:dyDescent="0.3">
      <c r="B18" s="51" t="s">
        <v>0</v>
      </c>
      <c r="C18" s="52"/>
      <c r="D18" s="52"/>
      <c r="E18" s="53"/>
      <c r="F18" s="54" t="s">
        <v>1</v>
      </c>
      <c r="G18" s="55"/>
    </row>
    <row r="19" spans="1:8" s="12" customFormat="1" ht="78.75" customHeight="1" thickBot="1" x14ac:dyDescent="0.3">
      <c r="A19" s="56" t="s">
        <v>16</v>
      </c>
      <c r="B19" s="95" t="s">
        <v>24</v>
      </c>
      <c r="C19" s="96" t="s">
        <v>2</v>
      </c>
      <c r="D19" s="97" t="s">
        <v>3</v>
      </c>
      <c r="E19" s="98" t="s">
        <v>40</v>
      </c>
      <c r="F19" s="57" t="s">
        <v>4</v>
      </c>
      <c r="G19" s="58" t="s">
        <v>10</v>
      </c>
    </row>
    <row r="20" spans="1:8" ht="56.25" customHeight="1" x14ac:dyDescent="0.25">
      <c r="A20" s="145" t="s">
        <v>17</v>
      </c>
      <c r="B20" s="59">
        <v>502663.06</v>
      </c>
      <c r="C20" s="60">
        <f>[1]Worksheet!$C$19</f>
        <v>3598321.2</v>
      </c>
      <c r="D20" s="60">
        <f>[1]Worksheet!$D$19</f>
        <v>3603570.16</v>
      </c>
      <c r="E20" s="61">
        <f>B20+C20-D20</f>
        <v>497414.10000000009</v>
      </c>
      <c r="F20" s="62">
        <f>SUM(F21:F25)</f>
        <v>3548339.7299999995</v>
      </c>
      <c r="G20" s="63"/>
      <c r="H20" s="94">
        <f>F20-C20</f>
        <v>-49981.470000000671</v>
      </c>
    </row>
    <row r="21" spans="1:8" x14ac:dyDescent="0.25">
      <c r="A21" s="146"/>
      <c r="B21" s="64"/>
      <c r="C21" s="65"/>
      <c r="D21" s="65"/>
      <c r="E21" s="66"/>
      <c r="F21" s="67">
        <v>1357774.3</v>
      </c>
      <c r="G21" s="68" t="s">
        <v>35</v>
      </c>
    </row>
    <row r="22" spans="1:8" x14ac:dyDescent="0.25">
      <c r="A22" s="146"/>
      <c r="B22" s="64"/>
      <c r="C22" s="65"/>
      <c r="D22" s="65"/>
      <c r="E22" s="66"/>
      <c r="F22" s="67">
        <v>184749.27</v>
      </c>
      <c r="G22" s="68" t="s">
        <v>25</v>
      </c>
    </row>
    <row r="23" spans="1:8" x14ac:dyDescent="0.25">
      <c r="A23" s="146"/>
      <c r="B23" s="64"/>
      <c r="C23" s="65"/>
      <c r="D23" s="65"/>
      <c r="E23" s="66"/>
      <c r="F23" s="67">
        <v>1635306.65</v>
      </c>
      <c r="G23" s="68" t="s">
        <v>26</v>
      </c>
    </row>
    <row r="24" spans="1:8" ht="30" x14ac:dyDescent="0.25">
      <c r="A24" s="146"/>
      <c r="B24" s="64"/>
      <c r="C24" s="65"/>
      <c r="D24" s="65"/>
      <c r="E24" s="66"/>
      <c r="F24" s="67">
        <v>370509.51</v>
      </c>
      <c r="G24" s="68" t="s">
        <v>27</v>
      </c>
    </row>
    <row r="25" spans="1:8" ht="15.75" thickBot="1" x14ac:dyDescent="0.3">
      <c r="A25" s="107"/>
      <c r="B25" s="64"/>
      <c r="C25" s="65"/>
      <c r="D25" s="65"/>
      <c r="E25" s="66"/>
      <c r="F25" s="67"/>
      <c r="G25" s="68"/>
    </row>
    <row r="26" spans="1:8" ht="21" customHeight="1" thickBot="1" x14ac:dyDescent="0.3">
      <c r="A26" s="145" t="s">
        <v>18</v>
      </c>
      <c r="B26" s="109">
        <v>3196258.91</v>
      </c>
      <c r="C26" s="110">
        <f>[1]Worksheet!$C$20</f>
        <v>7683572.04</v>
      </c>
      <c r="D26" s="110">
        <v>7854434.5700000003</v>
      </c>
      <c r="E26" s="110">
        <f>B26+C26-D26</f>
        <v>3025396.379999999</v>
      </c>
      <c r="F26" s="62">
        <f>SUM(F27:F29)</f>
        <v>7502518.5099999998</v>
      </c>
      <c r="G26" s="63"/>
      <c r="H26" s="94">
        <f>F26-C26</f>
        <v>-181053.53000000026</v>
      </c>
    </row>
    <row r="27" spans="1:8" x14ac:dyDescent="0.25">
      <c r="A27" s="147"/>
      <c r="B27" s="64"/>
      <c r="C27" s="65"/>
      <c r="D27" s="65"/>
      <c r="E27" s="66"/>
      <c r="F27" s="73">
        <v>6400216.0599999996</v>
      </c>
      <c r="G27" s="68" t="s">
        <v>28</v>
      </c>
    </row>
    <row r="28" spans="1:8" ht="30" x14ac:dyDescent="0.25">
      <c r="A28" s="134"/>
      <c r="B28" s="64"/>
      <c r="C28" s="65"/>
      <c r="D28" s="65"/>
      <c r="E28" s="66"/>
      <c r="F28" s="135">
        <v>1040356.52</v>
      </c>
      <c r="G28" s="136" t="s">
        <v>37</v>
      </c>
    </row>
    <row r="29" spans="1:8" ht="15.75" thickBot="1" x14ac:dyDescent="0.3">
      <c r="A29" s="134"/>
      <c r="B29" s="64"/>
      <c r="C29" s="65"/>
      <c r="D29" s="65"/>
      <c r="E29" s="66"/>
      <c r="F29" s="135">
        <v>61945.93</v>
      </c>
      <c r="G29" s="136" t="s">
        <v>38</v>
      </c>
    </row>
    <row r="30" spans="1:8" ht="29.25" x14ac:dyDescent="0.25">
      <c r="A30" s="108" t="s">
        <v>19</v>
      </c>
      <c r="B30" s="102">
        <v>235583.08</v>
      </c>
      <c r="C30" s="103">
        <f>[1]Worksheet!$C$17</f>
        <v>1686422.4</v>
      </c>
      <c r="D30" s="103">
        <f>[1]Worksheet!$D$17</f>
        <v>1688882.25</v>
      </c>
      <c r="E30" s="104">
        <f>B30+C30-D30</f>
        <v>233123.22999999998</v>
      </c>
      <c r="F30" s="105">
        <f>SUM(F31+F32)</f>
        <v>1560581.75</v>
      </c>
      <c r="G30" s="106"/>
      <c r="H30" s="94">
        <f>F30-C30</f>
        <v>-125840.64999999991</v>
      </c>
    </row>
    <row r="31" spans="1:8" ht="15.75" thickBot="1" x14ac:dyDescent="0.3">
      <c r="A31" s="130"/>
      <c r="B31" s="131"/>
      <c r="C31" s="132"/>
      <c r="D31" s="132"/>
      <c r="E31" s="133"/>
      <c r="F31" s="90">
        <v>769350.23</v>
      </c>
      <c r="G31" s="91" t="s">
        <v>29</v>
      </c>
      <c r="H31" s="94"/>
    </row>
    <row r="32" spans="1:8" ht="15.75" thickBot="1" x14ac:dyDescent="0.3">
      <c r="A32" s="69"/>
      <c r="B32" s="70"/>
      <c r="C32" s="71"/>
      <c r="D32" s="71"/>
      <c r="E32" s="72"/>
      <c r="F32" s="127">
        <v>791231.52</v>
      </c>
      <c r="G32" s="115" t="s">
        <v>30</v>
      </c>
    </row>
    <row r="33" spans="1:14" ht="30" thickBot="1" x14ac:dyDescent="0.3">
      <c r="A33" s="119" t="s">
        <v>20</v>
      </c>
      <c r="B33" s="120">
        <v>1554586.29</v>
      </c>
      <c r="C33" s="121">
        <f>[1]Worksheet!$C$18</f>
        <v>11128543.560000001</v>
      </c>
      <c r="D33" s="121">
        <f>[1]Worksheet!$D$18</f>
        <v>11144777.91</v>
      </c>
      <c r="E33" s="122">
        <f>B33+C33-D33</f>
        <v>1538351.9400000013</v>
      </c>
      <c r="F33" s="123">
        <f>SUM(F34:F39)</f>
        <v>11045463.280000001</v>
      </c>
      <c r="G33" s="11"/>
      <c r="H33" s="94">
        <f>F33-C33</f>
        <v>-83080.279999999329</v>
      </c>
      <c r="J33" s="79"/>
      <c r="M33" s="80"/>
      <c r="N33" s="80"/>
    </row>
    <row r="34" spans="1:14" ht="30.75" thickBot="1" x14ac:dyDescent="0.3">
      <c r="A34" s="124"/>
      <c r="B34" s="109"/>
      <c r="C34" s="110"/>
      <c r="D34" s="110"/>
      <c r="E34" s="110"/>
      <c r="F34" s="127">
        <v>5839626.0700000003</v>
      </c>
      <c r="G34" s="115" t="s">
        <v>197</v>
      </c>
      <c r="H34" s="94"/>
      <c r="J34" s="79"/>
      <c r="M34" s="80"/>
      <c r="N34" s="80"/>
    </row>
    <row r="35" spans="1:14" ht="30.75" thickBot="1" x14ac:dyDescent="0.3">
      <c r="A35" s="124"/>
      <c r="B35" s="109"/>
      <c r="C35" s="110"/>
      <c r="D35" s="110"/>
      <c r="E35" s="110"/>
      <c r="F35" s="127">
        <v>4194670.1500000004</v>
      </c>
      <c r="G35" s="115" t="s">
        <v>31</v>
      </c>
      <c r="H35" s="94"/>
      <c r="J35" s="79"/>
      <c r="M35" s="80"/>
      <c r="N35" s="80"/>
    </row>
    <row r="36" spans="1:14" ht="15.75" thickBot="1" x14ac:dyDescent="0.3">
      <c r="A36" s="124"/>
      <c r="B36" s="109"/>
      <c r="C36" s="110"/>
      <c r="D36" s="110"/>
      <c r="E36" s="110"/>
      <c r="F36" s="127">
        <v>286137.06</v>
      </c>
      <c r="G36" s="115" t="s">
        <v>32</v>
      </c>
      <c r="H36" s="94"/>
      <c r="J36" s="79"/>
      <c r="M36" s="80"/>
      <c r="N36" s="80"/>
    </row>
    <row r="37" spans="1:14" ht="15.75" thickBot="1" x14ac:dyDescent="0.3">
      <c r="A37" s="124"/>
      <c r="B37" s="109"/>
      <c r="C37" s="110"/>
      <c r="D37" s="110"/>
      <c r="E37" s="110"/>
      <c r="F37" s="127">
        <v>448800</v>
      </c>
      <c r="G37" s="115" t="s">
        <v>33</v>
      </c>
      <c r="H37" s="94"/>
      <c r="J37" s="79"/>
      <c r="M37" s="80"/>
      <c r="N37" s="80"/>
    </row>
    <row r="38" spans="1:14" ht="15.75" thickBot="1" x14ac:dyDescent="0.3">
      <c r="A38" s="124"/>
      <c r="B38" s="109"/>
      <c r="C38" s="110"/>
      <c r="D38" s="110"/>
      <c r="E38" s="110"/>
      <c r="F38" s="127">
        <v>276230</v>
      </c>
      <c r="G38" s="115" t="s">
        <v>34</v>
      </c>
      <c r="H38" s="94"/>
      <c r="J38" s="79"/>
      <c r="M38" s="80"/>
      <c r="N38" s="80"/>
    </row>
    <row r="39" spans="1:14" ht="15.75" thickBot="1" x14ac:dyDescent="0.3">
      <c r="A39" s="124"/>
      <c r="B39" s="109"/>
      <c r="C39" s="110"/>
      <c r="D39" s="110"/>
      <c r="E39" s="110"/>
      <c r="F39" s="127"/>
      <c r="G39" s="115"/>
      <c r="H39" s="94"/>
      <c r="J39" s="79"/>
      <c r="M39" s="80"/>
      <c r="N39" s="80"/>
    </row>
    <row r="40" spans="1:14" ht="15.75" thickBot="1" x14ac:dyDescent="0.3">
      <c r="A40" s="116" t="s">
        <v>21</v>
      </c>
      <c r="B40" s="109"/>
      <c r="C40" s="110">
        <f>[1]Worksheet!$C$23</f>
        <v>1916446.8</v>
      </c>
      <c r="D40" s="110">
        <f>[1]Worksheet!$D$23</f>
        <v>1640484.93</v>
      </c>
      <c r="E40" s="110">
        <f>SUM(B40+C40-D40)</f>
        <v>275961.87000000011</v>
      </c>
      <c r="F40" s="128">
        <v>1916446.8</v>
      </c>
      <c r="G40" s="129"/>
      <c r="J40" s="79"/>
      <c r="M40" s="80"/>
      <c r="N40" s="80"/>
    </row>
    <row r="41" spans="1:14" ht="15.75" thickBot="1" x14ac:dyDescent="0.3">
      <c r="A41" s="125"/>
      <c r="B41" s="117"/>
      <c r="C41" s="126"/>
      <c r="D41" s="126"/>
      <c r="E41" s="126"/>
      <c r="F41" s="114"/>
      <c r="G41" s="118"/>
    </row>
    <row r="42" spans="1:14" ht="15.75" thickBot="1" x14ac:dyDescent="0.3">
      <c r="A42" s="78" t="s">
        <v>22</v>
      </c>
      <c r="B42" s="74">
        <v>530496.79</v>
      </c>
      <c r="C42" s="75">
        <f>[1]Worksheet!$C$12</f>
        <v>2128304.52</v>
      </c>
      <c r="D42" s="75">
        <f>[1]Worksheet!$D$12</f>
        <v>2146182.98</v>
      </c>
      <c r="E42" s="76">
        <f>B42+C42-D42</f>
        <v>512618.33000000007</v>
      </c>
      <c r="F42" s="77">
        <f>SUM(F43)</f>
        <v>2128304.52</v>
      </c>
      <c r="G42" s="19"/>
    </row>
    <row r="43" spans="1:14" ht="30.75" thickBot="1" x14ac:dyDescent="0.3">
      <c r="A43" s="69"/>
      <c r="B43" s="70"/>
      <c r="C43" s="71"/>
      <c r="D43" s="71"/>
      <c r="E43" s="72"/>
      <c r="F43" s="101">
        <v>2128304.52</v>
      </c>
      <c r="G43" s="81" t="s">
        <v>196</v>
      </c>
      <c r="H43" s="94">
        <f>F42-C42</f>
        <v>0</v>
      </c>
    </row>
    <row r="44" spans="1:14" ht="17.25" thickBot="1" x14ac:dyDescent="0.3">
      <c r="A44" s="111" t="s">
        <v>23</v>
      </c>
      <c r="B44" s="112">
        <f>B20+B26+B30+B33+B40+B42</f>
        <v>6019588.1299999999</v>
      </c>
      <c r="C44" s="112">
        <f>C20+C26+C30+C33+C40+C42</f>
        <v>28141610.520000003</v>
      </c>
      <c r="D44" s="112">
        <f>D20+D26+D30+D33+D40+D42</f>
        <v>28078332.800000001</v>
      </c>
      <c r="E44" s="112">
        <f>E20+E26+E30+E33+E40+E42</f>
        <v>6082865.8500000006</v>
      </c>
      <c r="F44" s="112">
        <f>F20+F26+F30+F33+F40+F42</f>
        <v>27701654.59</v>
      </c>
      <c r="G44" s="113"/>
      <c r="H44" s="94"/>
    </row>
    <row r="45" spans="1:14" x14ac:dyDescent="0.25">
      <c r="A45" s="82"/>
      <c r="B45" s="83"/>
      <c r="C45" s="65"/>
      <c r="D45" s="65"/>
      <c r="E45" s="65"/>
      <c r="F45" s="140"/>
      <c r="G45" s="141"/>
      <c r="H45" s="94"/>
    </row>
    <row r="46" spans="1:14" ht="20.25" thickBot="1" x14ac:dyDescent="0.35">
      <c r="A46" s="85" t="s">
        <v>42</v>
      </c>
      <c r="B46" s="86"/>
      <c r="C46" s="47"/>
      <c r="D46" s="48"/>
      <c r="E46" s="22"/>
      <c r="F46" s="49"/>
      <c r="G46" s="50"/>
      <c r="H46" s="94"/>
    </row>
    <row r="47" spans="1:14" ht="15.75" thickBot="1" x14ac:dyDescent="0.3">
      <c r="B47" s="51" t="s">
        <v>0</v>
      </c>
      <c r="C47" s="52"/>
      <c r="D47" s="52"/>
      <c r="E47" s="53"/>
      <c r="F47" s="54" t="s">
        <v>1</v>
      </c>
      <c r="G47" s="55"/>
      <c r="H47" s="94"/>
    </row>
    <row r="48" spans="1:14" ht="43.5" thickBot="1" x14ac:dyDescent="0.3">
      <c r="A48" s="56" t="s">
        <v>16</v>
      </c>
      <c r="B48" s="95" t="s">
        <v>24</v>
      </c>
      <c r="C48" s="96" t="s">
        <v>2</v>
      </c>
      <c r="D48" s="97" t="s">
        <v>3</v>
      </c>
      <c r="E48" s="98" t="s">
        <v>40</v>
      </c>
      <c r="F48" s="57" t="s">
        <v>4</v>
      </c>
      <c r="G48" s="58" t="s">
        <v>10</v>
      </c>
      <c r="H48" s="94"/>
    </row>
    <row r="49" spans="1:11" ht="15.75" thickBot="1" x14ac:dyDescent="0.3">
      <c r="A49" s="78" t="s">
        <v>43</v>
      </c>
      <c r="B49" s="137"/>
      <c r="C49" s="110">
        <v>1336960.46</v>
      </c>
      <c r="D49" s="138">
        <v>1297289.6299999999</v>
      </c>
      <c r="E49" s="76">
        <f>B49+C49-D49</f>
        <v>39670.830000000075</v>
      </c>
      <c r="F49" s="144"/>
      <c r="G49" s="143" t="s">
        <v>47</v>
      </c>
      <c r="H49" s="94"/>
    </row>
    <row r="50" spans="1:11" ht="15.75" thickBot="1" x14ac:dyDescent="0.3">
      <c r="A50" s="78" t="s">
        <v>44</v>
      </c>
      <c r="B50" s="70"/>
      <c r="C50" s="110">
        <v>1993171.43</v>
      </c>
      <c r="D50" s="139">
        <v>1889050.28</v>
      </c>
      <c r="E50" s="76">
        <f>B50+C50-D50</f>
        <v>104121.14999999991</v>
      </c>
      <c r="F50" s="142">
        <v>1993225.78</v>
      </c>
      <c r="G50" s="143" t="s">
        <v>46</v>
      </c>
      <c r="H50" s="94"/>
    </row>
    <row r="51" spans="1:11" ht="34.5" customHeight="1" thickBot="1" x14ac:dyDescent="0.3">
      <c r="A51" s="111" t="s">
        <v>45</v>
      </c>
      <c r="B51" s="112">
        <f>SUM(B49:B50)</f>
        <v>0</v>
      </c>
      <c r="C51" s="112">
        <f t="shared" ref="C51:F51" si="1">SUM(C49:C50)</f>
        <v>3330131.8899999997</v>
      </c>
      <c r="D51" s="112">
        <f t="shared" si="1"/>
        <v>3186339.91</v>
      </c>
      <c r="E51" s="112">
        <f t="shared" si="1"/>
        <v>143791.97999999998</v>
      </c>
      <c r="F51" s="112">
        <f t="shared" si="1"/>
        <v>1993225.78</v>
      </c>
      <c r="G51" s="113"/>
    </row>
    <row r="52" spans="1:11" x14ac:dyDescent="0.25">
      <c r="A52" s="82"/>
      <c r="B52" s="83"/>
      <c r="C52" s="65"/>
      <c r="D52" s="65"/>
      <c r="E52" s="65"/>
      <c r="F52" s="65"/>
      <c r="G52" s="84"/>
      <c r="J52" s="12"/>
      <c r="K52" s="12"/>
    </row>
    <row r="53" spans="1:11" x14ac:dyDescent="0.25">
      <c r="H53" s="82"/>
    </row>
    <row r="93" spans="3:5" x14ac:dyDescent="0.25">
      <c r="C93" s="87"/>
      <c r="D93" s="88"/>
      <c r="E93" s="88"/>
    </row>
  </sheetData>
  <mergeCells count="3">
    <mergeCell ref="A20:A24"/>
    <mergeCell ref="A26:A27"/>
    <mergeCell ref="A1:G1"/>
  </mergeCells>
  <printOptions gridLines="1"/>
  <pageMargins left="0.11811023622047245" right="0.11811023622047245" top="0.27559055118110237" bottom="0.19685039370078741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"/>
  <sheetViews>
    <sheetView workbookViewId="0">
      <selection sqref="A1:XFD1048576"/>
    </sheetView>
  </sheetViews>
  <sheetFormatPr defaultRowHeight="15" x14ac:dyDescent="0.25"/>
  <cols>
    <col min="1" max="1" width="7.42578125" customWidth="1"/>
    <col min="2" max="2" width="27.7109375" customWidth="1"/>
    <col min="3" max="3" width="11.140625" customWidth="1"/>
    <col min="4" max="4" width="25.42578125" customWidth="1"/>
    <col min="5" max="5" width="16" customWidth="1"/>
    <col min="6" max="6" width="7.7109375" bestFit="1" customWidth="1"/>
    <col min="7" max="7" width="16.28515625" customWidth="1"/>
    <col min="9" max="9" width="20.7109375" customWidth="1"/>
    <col min="10" max="10" width="10.85546875" customWidth="1"/>
  </cols>
  <sheetData>
    <row r="1" spans="1:10" ht="19.5" thickBot="1" x14ac:dyDescent="0.35">
      <c r="A1" s="150" t="s">
        <v>48</v>
      </c>
      <c r="B1" s="150"/>
      <c r="C1" s="150"/>
      <c r="D1" s="150"/>
      <c r="E1" s="150"/>
      <c r="F1" s="150"/>
      <c r="G1" s="150"/>
    </row>
    <row r="2" spans="1:10" ht="32.25" customHeight="1" thickBot="1" x14ac:dyDescent="0.3">
      <c r="A2" s="151" t="s">
        <v>49</v>
      </c>
      <c r="B2" s="151" t="s">
        <v>50</v>
      </c>
      <c r="C2" s="152" t="s">
        <v>51</v>
      </c>
      <c r="D2" s="152" t="s">
        <v>52</v>
      </c>
      <c r="E2" s="152" t="s">
        <v>53</v>
      </c>
      <c r="F2" s="151" t="s">
        <v>54</v>
      </c>
      <c r="G2" s="152" t="s">
        <v>55</v>
      </c>
      <c r="I2" s="153" t="s">
        <v>56</v>
      </c>
      <c r="J2" s="154">
        <f>SUM(G3:G139)</f>
        <v>3688262.98</v>
      </c>
    </row>
    <row r="3" spans="1:10" ht="30" x14ac:dyDescent="0.25">
      <c r="A3" s="155">
        <v>1</v>
      </c>
      <c r="B3" s="156" t="s">
        <v>57</v>
      </c>
      <c r="C3" s="155" t="s">
        <v>58</v>
      </c>
      <c r="D3" s="156" t="s">
        <v>59</v>
      </c>
      <c r="E3" s="157">
        <v>2500</v>
      </c>
      <c r="F3" s="155">
        <v>74</v>
      </c>
      <c r="G3" s="157">
        <f t="shared" ref="G3:G39" si="0">E3*F3</f>
        <v>185000</v>
      </c>
    </row>
    <row r="4" spans="1:10" ht="45" x14ac:dyDescent="0.25">
      <c r="A4" s="158">
        <v>2</v>
      </c>
      <c r="B4" s="158" t="s">
        <v>60</v>
      </c>
      <c r="C4" s="158" t="s">
        <v>58</v>
      </c>
      <c r="D4" s="158" t="s">
        <v>61</v>
      </c>
      <c r="E4" s="159">
        <v>2500</v>
      </c>
      <c r="F4" s="158">
        <v>59</v>
      </c>
      <c r="G4" s="159">
        <f t="shared" si="0"/>
        <v>147500</v>
      </c>
    </row>
    <row r="5" spans="1:10" ht="30" x14ac:dyDescent="0.25">
      <c r="A5" s="158">
        <v>3</v>
      </c>
      <c r="B5" s="158" t="s">
        <v>62</v>
      </c>
      <c r="C5" s="158" t="s">
        <v>63</v>
      </c>
      <c r="D5" s="158" t="s">
        <v>64</v>
      </c>
      <c r="E5" s="159">
        <v>400</v>
      </c>
      <c r="F5" s="158">
        <v>28</v>
      </c>
      <c r="G5" s="159">
        <f t="shared" si="0"/>
        <v>11200</v>
      </c>
    </row>
    <row r="6" spans="1:10" ht="30" x14ac:dyDescent="0.25">
      <c r="A6" s="158">
        <v>4</v>
      </c>
      <c r="B6" s="158" t="s">
        <v>65</v>
      </c>
      <c r="C6" s="158" t="s">
        <v>58</v>
      </c>
      <c r="D6" s="158" t="s">
        <v>66</v>
      </c>
      <c r="E6" s="159">
        <v>900</v>
      </c>
      <c r="F6" s="158">
        <v>207</v>
      </c>
      <c r="G6" s="159">
        <f t="shared" si="0"/>
        <v>186300</v>
      </c>
    </row>
    <row r="7" spans="1:10" ht="30" x14ac:dyDescent="0.25">
      <c r="A7" s="158">
        <v>5</v>
      </c>
      <c r="B7" s="158" t="s">
        <v>67</v>
      </c>
      <c r="C7" s="158" t="s">
        <v>58</v>
      </c>
      <c r="D7" s="158" t="s">
        <v>68</v>
      </c>
      <c r="E7" s="160">
        <v>1500</v>
      </c>
      <c r="F7" s="161">
        <v>323</v>
      </c>
      <c r="G7" s="159">
        <f t="shared" si="0"/>
        <v>484500</v>
      </c>
    </row>
    <row r="8" spans="1:10" ht="30" x14ac:dyDescent="0.25">
      <c r="A8" s="158">
        <v>6</v>
      </c>
      <c r="B8" s="158" t="s">
        <v>69</v>
      </c>
      <c r="C8" s="158" t="s">
        <v>58</v>
      </c>
      <c r="D8" s="158" t="s">
        <v>70</v>
      </c>
      <c r="E8" s="160">
        <v>2000</v>
      </c>
      <c r="F8" s="161">
        <v>1</v>
      </c>
      <c r="G8" s="160">
        <f t="shared" si="0"/>
        <v>2000</v>
      </c>
    </row>
    <row r="9" spans="1:10" ht="30" x14ac:dyDescent="0.25">
      <c r="A9" s="158">
        <v>7</v>
      </c>
      <c r="B9" s="158" t="s">
        <v>71</v>
      </c>
      <c r="C9" s="158" t="s">
        <v>58</v>
      </c>
      <c r="D9" s="158" t="s">
        <v>72</v>
      </c>
      <c r="E9" s="160">
        <v>6000</v>
      </c>
      <c r="F9" s="161">
        <v>2</v>
      </c>
      <c r="G9" s="159">
        <f t="shared" si="0"/>
        <v>12000</v>
      </c>
    </row>
    <row r="10" spans="1:10" ht="60" x14ac:dyDescent="0.25">
      <c r="A10" s="158">
        <v>8</v>
      </c>
      <c r="B10" s="158" t="s">
        <v>73</v>
      </c>
      <c r="C10" s="158" t="s">
        <v>58</v>
      </c>
      <c r="D10" s="158" t="s">
        <v>74</v>
      </c>
      <c r="E10" s="160">
        <v>400</v>
      </c>
      <c r="F10" s="161">
        <v>70</v>
      </c>
      <c r="G10" s="159">
        <f t="shared" si="0"/>
        <v>28000</v>
      </c>
    </row>
    <row r="11" spans="1:10" ht="45" x14ac:dyDescent="0.25">
      <c r="A11" s="158">
        <v>9</v>
      </c>
      <c r="B11" s="158" t="s">
        <v>75</v>
      </c>
      <c r="C11" s="158" t="s">
        <v>63</v>
      </c>
      <c r="D11" s="158" t="s">
        <v>76</v>
      </c>
      <c r="E11" s="160">
        <v>1500</v>
      </c>
      <c r="F11" s="161">
        <v>20.5</v>
      </c>
      <c r="G11" s="159">
        <f t="shared" si="0"/>
        <v>30750</v>
      </c>
    </row>
    <row r="12" spans="1:10" x14ac:dyDescent="0.25">
      <c r="A12" s="162">
        <v>10</v>
      </c>
      <c r="B12" s="162" t="s">
        <v>77</v>
      </c>
      <c r="C12" s="162" t="s">
        <v>58</v>
      </c>
      <c r="D12" s="162" t="s">
        <v>78</v>
      </c>
      <c r="E12" s="163">
        <v>500</v>
      </c>
      <c r="F12" s="164">
        <v>4</v>
      </c>
      <c r="G12" s="165">
        <f t="shared" si="0"/>
        <v>2000</v>
      </c>
    </row>
    <row r="13" spans="1:10" ht="30" x14ac:dyDescent="0.25">
      <c r="A13" s="158">
        <v>11</v>
      </c>
      <c r="B13" s="158" t="s">
        <v>79</v>
      </c>
      <c r="C13" s="158" t="s">
        <v>80</v>
      </c>
      <c r="D13" s="158" t="s">
        <v>81</v>
      </c>
      <c r="E13" s="160">
        <v>300</v>
      </c>
      <c r="F13" s="161">
        <v>2</v>
      </c>
      <c r="G13" s="160">
        <f t="shared" si="0"/>
        <v>600</v>
      </c>
    </row>
    <row r="14" spans="1:10" ht="60" x14ac:dyDescent="0.25">
      <c r="A14" s="158">
        <v>12</v>
      </c>
      <c r="B14" s="158" t="s">
        <v>82</v>
      </c>
      <c r="C14" s="158" t="s">
        <v>80</v>
      </c>
      <c r="D14" s="158" t="s">
        <v>83</v>
      </c>
      <c r="E14" s="160">
        <v>11350</v>
      </c>
      <c r="F14" s="161">
        <v>2</v>
      </c>
      <c r="G14" s="160">
        <f t="shared" si="0"/>
        <v>22700</v>
      </c>
    </row>
    <row r="15" spans="1:10" ht="30" x14ac:dyDescent="0.25">
      <c r="A15" s="158">
        <v>13</v>
      </c>
      <c r="B15" s="158" t="s">
        <v>84</v>
      </c>
      <c r="C15" s="158" t="s">
        <v>85</v>
      </c>
      <c r="D15" s="158" t="s">
        <v>86</v>
      </c>
      <c r="E15" s="160">
        <v>800</v>
      </c>
      <c r="F15" s="161">
        <v>39</v>
      </c>
      <c r="G15" s="160">
        <f t="shared" si="0"/>
        <v>31200</v>
      </c>
    </row>
    <row r="16" spans="1:10" ht="75" x14ac:dyDescent="0.25">
      <c r="A16" s="158">
        <v>14</v>
      </c>
      <c r="B16" s="166" t="s">
        <v>87</v>
      </c>
      <c r="C16" s="158" t="s">
        <v>58</v>
      </c>
      <c r="D16" s="159"/>
      <c r="E16" s="158">
        <v>7000</v>
      </c>
      <c r="F16" s="159">
        <v>1</v>
      </c>
      <c r="G16" s="160">
        <f t="shared" si="0"/>
        <v>7000</v>
      </c>
    </row>
    <row r="17" spans="1:7" x14ac:dyDescent="0.25">
      <c r="A17" s="158">
        <v>15</v>
      </c>
      <c r="B17" s="158" t="s">
        <v>88</v>
      </c>
      <c r="C17" s="158" t="s">
        <v>58</v>
      </c>
      <c r="D17" s="158"/>
      <c r="E17" s="160">
        <v>2128</v>
      </c>
      <c r="F17" s="161">
        <v>3</v>
      </c>
      <c r="G17" s="160">
        <f t="shared" si="0"/>
        <v>6384</v>
      </c>
    </row>
    <row r="18" spans="1:7" x14ac:dyDescent="0.25">
      <c r="A18" s="158">
        <v>16</v>
      </c>
      <c r="B18" s="158" t="s">
        <v>89</v>
      </c>
      <c r="C18" s="158" t="s">
        <v>58</v>
      </c>
      <c r="D18" s="158"/>
      <c r="E18" s="160">
        <v>4000</v>
      </c>
      <c r="F18" s="161">
        <v>4</v>
      </c>
      <c r="G18" s="160">
        <f t="shared" si="0"/>
        <v>16000</v>
      </c>
    </row>
    <row r="19" spans="1:7" ht="30" x14ac:dyDescent="0.25">
      <c r="A19" s="158">
        <v>17</v>
      </c>
      <c r="B19" s="166" t="s">
        <v>90</v>
      </c>
      <c r="C19" s="158" t="s">
        <v>58</v>
      </c>
      <c r="D19" s="158"/>
      <c r="E19" s="160">
        <v>150</v>
      </c>
      <c r="F19" s="161">
        <v>75</v>
      </c>
      <c r="G19" s="160">
        <f t="shared" si="0"/>
        <v>11250</v>
      </c>
    </row>
    <row r="20" spans="1:7" ht="45" x14ac:dyDescent="0.25">
      <c r="A20" s="158">
        <v>18</v>
      </c>
      <c r="B20" s="166" t="s">
        <v>91</v>
      </c>
      <c r="C20" s="158" t="s">
        <v>58</v>
      </c>
      <c r="D20" s="158"/>
      <c r="E20" s="160">
        <v>600</v>
      </c>
      <c r="F20" s="161">
        <v>75</v>
      </c>
      <c r="G20" s="160">
        <f t="shared" si="0"/>
        <v>45000</v>
      </c>
    </row>
    <row r="21" spans="1:7" ht="30" x14ac:dyDescent="0.25">
      <c r="A21" s="158">
        <v>19</v>
      </c>
      <c r="B21" s="166" t="s">
        <v>92</v>
      </c>
      <c r="C21" s="158" t="s">
        <v>58</v>
      </c>
      <c r="D21" s="158"/>
      <c r="E21" s="160">
        <v>1700</v>
      </c>
      <c r="F21" s="161">
        <v>5</v>
      </c>
      <c r="G21" s="160">
        <f t="shared" si="0"/>
        <v>8500</v>
      </c>
    </row>
    <row r="22" spans="1:7" ht="30" x14ac:dyDescent="0.25">
      <c r="A22" s="158">
        <v>20</v>
      </c>
      <c r="B22" s="166" t="s">
        <v>93</v>
      </c>
      <c r="C22" s="158" t="s">
        <v>58</v>
      </c>
      <c r="D22" s="158"/>
      <c r="E22" s="160">
        <v>7000</v>
      </c>
      <c r="F22" s="161">
        <v>1</v>
      </c>
      <c r="G22" s="160">
        <f t="shared" si="0"/>
        <v>7000</v>
      </c>
    </row>
    <row r="23" spans="1:7" x14ac:dyDescent="0.25">
      <c r="A23" s="158">
        <v>21</v>
      </c>
      <c r="B23" s="158" t="s">
        <v>94</v>
      </c>
      <c r="C23" s="158" t="s">
        <v>58</v>
      </c>
      <c r="D23" s="158"/>
      <c r="E23" s="160">
        <v>3500</v>
      </c>
      <c r="F23" s="161">
        <v>9</v>
      </c>
      <c r="G23" s="160">
        <f t="shared" si="0"/>
        <v>31500</v>
      </c>
    </row>
    <row r="24" spans="1:7" ht="30" x14ac:dyDescent="0.25">
      <c r="A24" s="158">
        <v>22</v>
      </c>
      <c r="B24" s="167" t="s">
        <v>95</v>
      </c>
      <c r="C24" s="158" t="s">
        <v>58</v>
      </c>
      <c r="D24" s="158"/>
      <c r="E24" s="160">
        <v>1200</v>
      </c>
      <c r="F24" s="161">
        <v>10</v>
      </c>
      <c r="G24" s="160">
        <f t="shared" si="0"/>
        <v>12000</v>
      </c>
    </row>
    <row r="25" spans="1:7" ht="45" x14ac:dyDescent="0.25">
      <c r="A25" s="158">
        <v>23</v>
      </c>
      <c r="B25" s="158" t="s">
        <v>96</v>
      </c>
      <c r="C25" s="158" t="s">
        <v>58</v>
      </c>
      <c r="D25" s="158"/>
      <c r="E25" s="160">
        <v>4500</v>
      </c>
      <c r="F25" s="161">
        <v>4</v>
      </c>
      <c r="G25" s="160">
        <f t="shared" si="0"/>
        <v>18000</v>
      </c>
    </row>
    <row r="26" spans="1:7" ht="30" x14ac:dyDescent="0.25">
      <c r="A26" s="158">
        <v>24</v>
      </c>
      <c r="B26" s="158" t="s">
        <v>97</v>
      </c>
      <c r="C26" s="158" t="s">
        <v>58</v>
      </c>
      <c r="D26" s="158"/>
      <c r="E26" s="160">
        <v>1945.2</v>
      </c>
      <c r="F26" s="161">
        <v>22</v>
      </c>
      <c r="G26" s="160">
        <f t="shared" si="0"/>
        <v>42794.400000000001</v>
      </c>
    </row>
    <row r="27" spans="1:7" ht="30" x14ac:dyDescent="0.25">
      <c r="A27" s="158">
        <v>25</v>
      </c>
      <c r="B27" s="158" t="s">
        <v>98</v>
      </c>
      <c r="C27" s="158" t="s">
        <v>58</v>
      </c>
      <c r="D27" s="158" t="s">
        <v>99</v>
      </c>
      <c r="E27" s="160">
        <v>8069.76</v>
      </c>
      <c r="F27" s="161">
        <v>8</v>
      </c>
      <c r="G27" s="160">
        <f t="shared" si="0"/>
        <v>64558.080000000002</v>
      </c>
    </row>
    <row r="28" spans="1:7" x14ac:dyDescent="0.25">
      <c r="A28" s="158">
        <v>26</v>
      </c>
      <c r="B28" s="158" t="s">
        <v>100</v>
      </c>
      <c r="C28" s="158" t="s">
        <v>58</v>
      </c>
      <c r="D28" s="158"/>
      <c r="E28" s="160">
        <v>10000</v>
      </c>
      <c r="F28" s="161">
        <v>4</v>
      </c>
      <c r="G28" s="160">
        <f t="shared" si="0"/>
        <v>40000</v>
      </c>
    </row>
    <row r="29" spans="1:7" ht="75" x14ac:dyDescent="0.25">
      <c r="A29" s="158">
        <v>27</v>
      </c>
      <c r="B29" s="158" t="s">
        <v>101</v>
      </c>
      <c r="C29" s="158" t="s">
        <v>58</v>
      </c>
      <c r="D29" s="158" t="s">
        <v>102</v>
      </c>
      <c r="E29" s="160"/>
      <c r="F29" s="161"/>
      <c r="G29" s="160">
        <v>87311.5</v>
      </c>
    </row>
    <row r="30" spans="1:7" x14ac:dyDescent="0.25">
      <c r="A30" s="158">
        <v>28</v>
      </c>
      <c r="B30" s="158" t="s">
        <v>103</v>
      </c>
      <c r="C30" s="158" t="s">
        <v>58</v>
      </c>
      <c r="D30" s="158"/>
      <c r="E30" s="160">
        <v>40000</v>
      </c>
      <c r="F30" s="161">
        <v>7</v>
      </c>
      <c r="G30" s="160">
        <f t="shared" si="0"/>
        <v>280000</v>
      </c>
    </row>
    <row r="31" spans="1:7" ht="30" x14ac:dyDescent="0.25">
      <c r="A31" s="158">
        <v>29</v>
      </c>
      <c r="B31" s="158" t="s">
        <v>104</v>
      </c>
      <c r="C31" s="158" t="s">
        <v>58</v>
      </c>
      <c r="D31" s="158" t="s">
        <v>105</v>
      </c>
      <c r="E31" s="159">
        <v>8500</v>
      </c>
      <c r="F31" s="158">
        <v>1</v>
      </c>
      <c r="G31" s="159">
        <f t="shared" si="0"/>
        <v>8500</v>
      </c>
    </row>
    <row r="32" spans="1:7" ht="30" x14ac:dyDescent="0.25">
      <c r="A32" s="158">
        <v>30</v>
      </c>
      <c r="B32" s="158" t="s">
        <v>106</v>
      </c>
      <c r="C32" s="158" t="s">
        <v>58</v>
      </c>
      <c r="D32" s="158" t="s">
        <v>107</v>
      </c>
      <c r="E32" s="160">
        <v>600</v>
      </c>
      <c r="F32" s="161">
        <v>1</v>
      </c>
      <c r="G32" s="159">
        <f t="shared" si="0"/>
        <v>600</v>
      </c>
    </row>
    <row r="33" spans="1:7" ht="60" x14ac:dyDescent="0.25">
      <c r="A33" s="158">
        <v>31</v>
      </c>
      <c r="B33" s="158" t="s">
        <v>108</v>
      </c>
      <c r="C33" s="158" t="s">
        <v>109</v>
      </c>
      <c r="D33" s="158" t="s">
        <v>110</v>
      </c>
      <c r="E33" s="160">
        <v>600</v>
      </c>
      <c r="F33" s="161">
        <v>1</v>
      </c>
      <c r="G33" s="159">
        <f t="shared" si="0"/>
        <v>600</v>
      </c>
    </row>
    <row r="34" spans="1:7" ht="30" x14ac:dyDescent="0.25">
      <c r="A34" s="158">
        <v>32</v>
      </c>
      <c r="B34" s="158" t="s">
        <v>111</v>
      </c>
      <c r="C34" s="158" t="s">
        <v>58</v>
      </c>
      <c r="D34" s="158" t="s">
        <v>112</v>
      </c>
      <c r="E34" s="160">
        <v>1200</v>
      </c>
      <c r="F34" s="161">
        <v>1</v>
      </c>
      <c r="G34" s="159">
        <f t="shared" si="0"/>
        <v>1200</v>
      </c>
    </row>
    <row r="35" spans="1:7" ht="30" x14ac:dyDescent="0.25">
      <c r="A35" s="158">
        <v>33</v>
      </c>
      <c r="B35" s="158" t="s">
        <v>113</v>
      </c>
      <c r="C35" s="158" t="s">
        <v>58</v>
      </c>
      <c r="D35" s="158" t="s">
        <v>114</v>
      </c>
      <c r="E35" s="160">
        <v>500</v>
      </c>
      <c r="F35" s="161">
        <v>78</v>
      </c>
      <c r="G35" s="159">
        <f t="shared" si="0"/>
        <v>39000</v>
      </c>
    </row>
    <row r="36" spans="1:7" ht="30" x14ac:dyDescent="0.25">
      <c r="A36" s="158">
        <v>34</v>
      </c>
      <c r="B36" s="158" t="s">
        <v>115</v>
      </c>
      <c r="C36" s="158" t="s">
        <v>58</v>
      </c>
      <c r="D36" s="158" t="s">
        <v>116</v>
      </c>
      <c r="E36" s="160">
        <v>1500</v>
      </c>
      <c r="F36" s="161">
        <v>23</v>
      </c>
      <c r="G36" s="159">
        <f t="shared" si="0"/>
        <v>34500</v>
      </c>
    </row>
    <row r="37" spans="1:7" ht="105" x14ac:dyDescent="0.25">
      <c r="A37" s="158">
        <v>35</v>
      </c>
      <c r="B37" s="158" t="s">
        <v>117</v>
      </c>
      <c r="C37" s="158" t="s">
        <v>80</v>
      </c>
      <c r="D37" s="158" t="s">
        <v>118</v>
      </c>
      <c r="E37" s="160">
        <v>4500</v>
      </c>
      <c r="F37" s="161">
        <v>3</v>
      </c>
      <c r="G37" s="160">
        <f t="shared" si="0"/>
        <v>13500</v>
      </c>
    </row>
    <row r="38" spans="1:7" ht="90" x14ac:dyDescent="0.25">
      <c r="A38" s="158">
        <v>36</v>
      </c>
      <c r="B38" s="158" t="s">
        <v>119</v>
      </c>
      <c r="C38" s="158" t="s">
        <v>58</v>
      </c>
      <c r="D38" s="158" t="s">
        <v>120</v>
      </c>
      <c r="E38" s="160">
        <v>24300</v>
      </c>
      <c r="F38" s="161">
        <v>2</v>
      </c>
      <c r="G38" s="160">
        <f t="shared" si="0"/>
        <v>48600</v>
      </c>
    </row>
    <row r="39" spans="1:7" ht="30" x14ac:dyDescent="0.25">
      <c r="A39" s="158">
        <v>37</v>
      </c>
      <c r="B39" s="158" t="s">
        <v>121</v>
      </c>
      <c r="C39" s="158" t="s">
        <v>109</v>
      </c>
      <c r="D39" s="158" t="s">
        <v>122</v>
      </c>
      <c r="E39" s="159">
        <v>400</v>
      </c>
      <c r="F39" s="158">
        <v>14</v>
      </c>
      <c r="G39" s="159">
        <f t="shared" si="0"/>
        <v>5600</v>
      </c>
    </row>
    <row r="40" spans="1:7" ht="90" x14ac:dyDescent="0.25">
      <c r="A40" s="158">
        <v>38</v>
      </c>
      <c r="B40" s="158" t="s">
        <v>123</v>
      </c>
      <c r="C40" s="158" t="s">
        <v>124</v>
      </c>
      <c r="D40" s="158" t="s">
        <v>125</v>
      </c>
      <c r="E40" s="159" t="s">
        <v>124</v>
      </c>
      <c r="F40" s="158" t="s">
        <v>124</v>
      </c>
      <c r="G40" s="159">
        <v>83370</v>
      </c>
    </row>
    <row r="41" spans="1:7" ht="180" x14ac:dyDescent="0.25">
      <c r="A41" s="158">
        <v>39</v>
      </c>
      <c r="B41" s="158" t="s">
        <v>126</v>
      </c>
      <c r="C41" s="158" t="s">
        <v>58</v>
      </c>
      <c r="D41" s="158" t="s">
        <v>127</v>
      </c>
      <c r="E41" s="159">
        <v>165685</v>
      </c>
      <c r="F41" s="158">
        <v>1</v>
      </c>
      <c r="G41" s="159">
        <f t="shared" ref="G41:G51" si="1">E41*F41</f>
        <v>165685</v>
      </c>
    </row>
    <row r="42" spans="1:7" ht="75" x14ac:dyDescent="0.25">
      <c r="A42" s="158">
        <v>40</v>
      </c>
      <c r="B42" s="158" t="s">
        <v>128</v>
      </c>
      <c r="C42" s="158" t="s">
        <v>58</v>
      </c>
      <c r="D42" s="158" t="s">
        <v>129</v>
      </c>
      <c r="E42" s="160">
        <v>700</v>
      </c>
      <c r="F42" s="161">
        <v>1</v>
      </c>
      <c r="G42" s="159">
        <f t="shared" si="1"/>
        <v>700</v>
      </c>
    </row>
    <row r="43" spans="1:7" ht="30" x14ac:dyDescent="0.25">
      <c r="A43" s="158">
        <v>41</v>
      </c>
      <c r="B43" s="158" t="s">
        <v>130</v>
      </c>
      <c r="C43" s="158" t="s">
        <v>80</v>
      </c>
      <c r="D43" s="158" t="s">
        <v>131</v>
      </c>
      <c r="E43" s="160">
        <v>2000</v>
      </c>
      <c r="F43" s="161">
        <v>1</v>
      </c>
      <c r="G43" s="160">
        <f t="shared" si="1"/>
        <v>2000</v>
      </c>
    </row>
    <row r="44" spans="1:7" ht="30" x14ac:dyDescent="0.25">
      <c r="A44" s="158">
        <v>42</v>
      </c>
      <c r="B44" s="158" t="s">
        <v>132</v>
      </c>
      <c r="C44" s="158" t="s">
        <v>80</v>
      </c>
      <c r="D44" s="158" t="s">
        <v>133</v>
      </c>
      <c r="E44" s="160">
        <v>1500</v>
      </c>
      <c r="F44" s="161">
        <v>2</v>
      </c>
      <c r="G44" s="160">
        <f t="shared" si="1"/>
        <v>3000</v>
      </c>
    </row>
    <row r="45" spans="1:7" ht="30" x14ac:dyDescent="0.25">
      <c r="A45" s="158">
        <v>43</v>
      </c>
      <c r="B45" s="158" t="s">
        <v>134</v>
      </c>
      <c r="C45" s="158" t="s">
        <v>80</v>
      </c>
      <c r="D45" s="158"/>
      <c r="E45" s="160">
        <v>2000</v>
      </c>
      <c r="F45" s="161">
        <v>1</v>
      </c>
      <c r="G45" s="160">
        <f t="shared" si="1"/>
        <v>2000</v>
      </c>
    </row>
    <row r="46" spans="1:7" ht="30" x14ac:dyDescent="0.25">
      <c r="A46" s="158">
        <v>44</v>
      </c>
      <c r="B46" s="158" t="s">
        <v>135</v>
      </c>
      <c r="C46" s="158" t="s">
        <v>80</v>
      </c>
      <c r="D46" s="158" t="s">
        <v>136</v>
      </c>
      <c r="E46" s="160">
        <v>1800</v>
      </c>
      <c r="F46" s="161">
        <v>1</v>
      </c>
      <c r="G46" s="160">
        <f t="shared" si="1"/>
        <v>1800</v>
      </c>
    </row>
    <row r="47" spans="1:7" ht="45" x14ac:dyDescent="0.25">
      <c r="A47" s="158">
        <v>45</v>
      </c>
      <c r="B47" s="158" t="s">
        <v>137</v>
      </c>
      <c r="C47" s="158" t="s">
        <v>58</v>
      </c>
      <c r="D47" s="158" t="s">
        <v>138</v>
      </c>
      <c r="E47" s="160">
        <v>200000</v>
      </c>
      <c r="F47" s="161">
        <v>1</v>
      </c>
      <c r="G47" s="159">
        <f t="shared" si="1"/>
        <v>200000</v>
      </c>
    </row>
    <row r="48" spans="1:7" x14ac:dyDescent="0.25">
      <c r="A48" s="158">
        <v>46</v>
      </c>
      <c r="B48" s="158" t="s">
        <v>139</v>
      </c>
      <c r="C48" s="158" t="s">
        <v>80</v>
      </c>
      <c r="D48" s="158" t="s">
        <v>140</v>
      </c>
      <c r="E48" s="160">
        <v>100</v>
      </c>
      <c r="F48" s="161">
        <v>65</v>
      </c>
      <c r="G48" s="160">
        <f t="shared" si="1"/>
        <v>6500</v>
      </c>
    </row>
    <row r="49" spans="1:7" ht="60" x14ac:dyDescent="0.25">
      <c r="A49" s="158">
        <v>47</v>
      </c>
      <c r="B49" s="158" t="s">
        <v>130</v>
      </c>
      <c r="C49" s="158" t="s">
        <v>80</v>
      </c>
      <c r="D49" s="158" t="s">
        <v>141</v>
      </c>
      <c r="E49" s="160">
        <v>460000</v>
      </c>
      <c r="F49" s="161">
        <v>1</v>
      </c>
      <c r="G49" s="160">
        <f t="shared" si="1"/>
        <v>460000</v>
      </c>
    </row>
    <row r="50" spans="1:7" ht="45" x14ac:dyDescent="0.25">
      <c r="A50" s="158">
        <v>48</v>
      </c>
      <c r="B50" s="158" t="s">
        <v>142</v>
      </c>
      <c r="C50" s="158" t="s">
        <v>80</v>
      </c>
      <c r="D50" s="158" t="s">
        <v>143</v>
      </c>
      <c r="E50" s="160">
        <v>3000</v>
      </c>
      <c r="F50" s="161">
        <v>3</v>
      </c>
      <c r="G50" s="160">
        <f t="shared" si="1"/>
        <v>9000</v>
      </c>
    </row>
    <row r="51" spans="1:7" ht="30" x14ac:dyDescent="0.25">
      <c r="A51" s="158">
        <v>49</v>
      </c>
      <c r="B51" s="158" t="s">
        <v>144</v>
      </c>
      <c r="C51" s="161" t="s">
        <v>58</v>
      </c>
      <c r="D51" s="158" t="s">
        <v>145</v>
      </c>
      <c r="E51" s="160">
        <v>6000</v>
      </c>
      <c r="F51" s="161">
        <v>1</v>
      </c>
      <c r="G51" s="160">
        <f t="shared" si="1"/>
        <v>6000</v>
      </c>
    </row>
    <row r="52" spans="1:7" ht="45" x14ac:dyDescent="0.25">
      <c r="A52" s="158">
        <v>50</v>
      </c>
      <c r="B52" s="158" t="s">
        <v>146</v>
      </c>
      <c r="C52" s="158" t="s">
        <v>58</v>
      </c>
      <c r="D52" s="158" t="s">
        <v>147</v>
      </c>
      <c r="E52" s="160">
        <v>7000</v>
      </c>
      <c r="F52" s="161">
        <v>2</v>
      </c>
      <c r="G52" s="160">
        <f>F52*E52</f>
        <v>14000</v>
      </c>
    </row>
    <row r="53" spans="1:7" ht="45" x14ac:dyDescent="0.25">
      <c r="A53" s="158">
        <v>51</v>
      </c>
      <c r="B53" s="158" t="s">
        <v>148</v>
      </c>
      <c r="C53" s="158" t="s">
        <v>58</v>
      </c>
      <c r="D53" s="158" t="s">
        <v>149</v>
      </c>
      <c r="E53" s="160">
        <v>3500</v>
      </c>
      <c r="F53" s="161">
        <v>7</v>
      </c>
      <c r="G53" s="159">
        <f t="shared" ref="G53:G61" si="2">E53*F53</f>
        <v>24500</v>
      </c>
    </row>
    <row r="54" spans="1:7" ht="60" x14ac:dyDescent="0.25">
      <c r="A54" s="158">
        <v>52</v>
      </c>
      <c r="B54" s="158" t="s">
        <v>150</v>
      </c>
      <c r="C54" s="158" t="s">
        <v>58</v>
      </c>
      <c r="D54" s="158" t="s">
        <v>151</v>
      </c>
      <c r="E54" s="160">
        <v>18000</v>
      </c>
      <c r="F54" s="161">
        <v>1</v>
      </c>
      <c r="G54" s="160">
        <f t="shared" si="2"/>
        <v>18000</v>
      </c>
    </row>
    <row r="55" spans="1:7" ht="45" x14ac:dyDescent="0.25">
      <c r="A55" s="158">
        <v>53</v>
      </c>
      <c r="B55" s="158" t="s">
        <v>152</v>
      </c>
      <c r="C55" s="158" t="s">
        <v>58</v>
      </c>
      <c r="D55" s="158" t="s">
        <v>153</v>
      </c>
      <c r="E55" s="160">
        <v>2000</v>
      </c>
      <c r="F55" s="161">
        <v>1</v>
      </c>
      <c r="G55" s="159">
        <f t="shared" si="2"/>
        <v>2000</v>
      </c>
    </row>
    <row r="56" spans="1:7" ht="90" x14ac:dyDescent="0.25">
      <c r="A56" s="158">
        <v>54</v>
      </c>
      <c r="B56" s="158" t="s">
        <v>154</v>
      </c>
      <c r="C56" s="158" t="s">
        <v>63</v>
      </c>
      <c r="D56" s="158" t="s">
        <v>155</v>
      </c>
      <c r="E56" s="160">
        <v>150</v>
      </c>
      <c r="F56" s="161">
        <v>98</v>
      </c>
      <c r="G56" s="159">
        <f t="shared" si="2"/>
        <v>14700</v>
      </c>
    </row>
    <row r="57" spans="1:7" ht="45" x14ac:dyDescent="0.25">
      <c r="A57" s="158">
        <v>55</v>
      </c>
      <c r="B57" s="158" t="s">
        <v>156</v>
      </c>
      <c r="C57" s="158" t="s">
        <v>58</v>
      </c>
      <c r="D57" s="158" t="s">
        <v>157</v>
      </c>
      <c r="E57" s="160">
        <v>1500</v>
      </c>
      <c r="F57" s="161">
        <v>1</v>
      </c>
      <c r="G57" s="159">
        <f t="shared" si="2"/>
        <v>1500</v>
      </c>
    </row>
    <row r="58" spans="1:7" ht="45" x14ac:dyDescent="0.25">
      <c r="A58" s="158">
        <v>56</v>
      </c>
      <c r="B58" s="158" t="s">
        <v>158</v>
      </c>
      <c r="C58" s="158" t="s">
        <v>80</v>
      </c>
      <c r="D58" s="158" t="s">
        <v>159</v>
      </c>
      <c r="E58" s="160">
        <v>4200</v>
      </c>
      <c r="F58" s="161">
        <v>3</v>
      </c>
      <c r="G58" s="160">
        <f t="shared" si="2"/>
        <v>12600</v>
      </c>
    </row>
    <row r="59" spans="1:7" ht="60" x14ac:dyDescent="0.25">
      <c r="A59" s="158">
        <v>57</v>
      </c>
      <c r="B59" s="158" t="s">
        <v>160</v>
      </c>
      <c r="C59" s="158" t="s">
        <v>58</v>
      </c>
      <c r="D59" s="158" t="s">
        <v>161</v>
      </c>
      <c r="E59" s="160">
        <v>3000</v>
      </c>
      <c r="F59" s="161">
        <v>3</v>
      </c>
      <c r="G59" s="160">
        <f t="shared" si="2"/>
        <v>9000</v>
      </c>
    </row>
    <row r="60" spans="1:7" ht="45" x14ac:dyDescent="0.25">
      <c r="A60" s="158">
        <v>58</v>
      </c>
      <c r="B60" s="158" t="s">
        <v>162</v>
      </c>
      <c r="C60" s="158" t="s">
        <v>109</v>
      </c>
      <c r="D60" s="158" t="s">
        <v>163</v>
      </c>
      <c r="E60" s="160">
        <v>150</v>
      </c>
      <c r="F60" s="161">
        <v>50</v>
      </c>
      <c r="G60" s="160">
        <f t="shared" si="2"/>
        <v>7500</v>
      </c>
    </row>
    <row r="61" spans="1:7" ht="30" x14ac:dyDescent="0.25">
      <c r="A61" s="158">
        <v>59</v>
      </c>
      <c r="B61" s="158" t="s">
        <v>164</v>
      </c>
      <c r="C61" s="158" t="s">
        <v>63</v>
      </c>
      <c r="D61" s="158" t="s">
        <v>165</v>
      </c>
      <c r="E61" s="160">
        <v>200</v>
      </c>
      <c r="F61" s="161">
        <v>50</v>
      </c>
      <c r="G61" s="160">
        <f t="shared" si="2"/>
        <v>10000</v>
      </c>
    </row>
    <row r="62" spans="1:7" ht="60" x14ac:dyDescent="0.25">
      <c r="A62" s="158">
        <v>60</v>
      </c>
      <c r="B62" s="158" t="s">
        <v>166</v>
      </c>
      <c r="C62" s="158" t="s">
        <v>80</v>
      </c>
      <c r="D62" s="158" t="s">
        <v>167</v>
      </c>
      <c r="E62" s="160">
        <v>0</v>
      </c>
      <c r="F62" s="161">
        <v>1</v>
      </c>
      <c r="G62" s="160">
        <v>3000</v>
      </c>
    </row>
    <row r="63" spans="1:7" ht="45" x14ac:dyDescent="0.25">
      <c r="A63" s="158">
        <v>61</v>
      </c>
      <c r="B63" s="158" t="s">
        <v>168</v>
      </c>
      <c r="C63" s="158" t="s">
        <v>80</v>
      </c>
      <c r="D63" s="158" t="s">
        <v>169</v>
      </c>
      <c r="E63" s="160">
        <v>30000</v>
      </c>
      <c r="F63" s="161">
        <v>4</v>
      </c>
      <c r="G63" s="160">
        <f t="shared" ref="G63:G76" si="3">E63*F63</f>
        <v>120000</v>
      </c>
    </row>
    <row r="64" spans="1:7" ht="30" x14ac:dyDescent="0.25">
      <c r="A64" s="158">
        <v>62</v>
      </c>
      <c r="B64" s="158" t="s">
        <v>170</v>
      </c>
      <c r="C64" s="158" t="s">
        <v>80</v>
      </c>
      <c r="D64" s="158" t="s">
        <v>171</v>
      </c>
      <c r="E64" s="160">
        <v>12000</v>
      </c>
      <c r="F64" s="161">
        <v>1</v>
      </c>
      <c r="G64" s="160">
        <f t="shared" si="3"/>
        <v>12000</v>
      </c>
    </row>
    <row r="65" spans="1:7" ht="45" x14ac:dyDescent="0.25">
      <c r="A65" s="158">
        <v>63</v>
      </c>
      <c r="B65" s="158" t="s">
        <v>172</v>
      </c>
      <c r="C65" s="158" t="s">
        <v>80</v>
      </c>
      <c r="D65" s="158" t="s">
        <v>173</v>
      </c>
      <c r="E65" s="160">
        <v>20000</v>
      </c>
      <c r="F65" s="161">
        <v>1</v>
      </c>
      <c r="G65" s="160">
        <f t="shared" si="3"/>
        <v>20000</v>
      </c>
    </row>
    <row r="66" spans="1:7" ht="150" x14ac:dyDescent="0.25">
      <c r="A66" s="158">
        <v>64</v>
      </c>
      <c r="B66" s="158" t="s">
        <v>174</v>
      </c>
      <c r="C66" s="158" t="s">
        <v>63</v>
      </c>
      <c r="D66" s="158" t="s">
        <v>175</v>
      </c>
      <c r="E66" s="160">
        <v>15000</v>
      </c>
      <c r="F66" s="161">
        <v>1</v>
      </c>
      <c r="G66" s="159">
        <f t="shared" si="3"/>
        <v>15000</v>
      </c>
    </row>
    <row r="67" spans="1:7" ht="75" x14ac:dyDescent="0.25">
      <c r="A67" s="158">
        <v>65</v>
      </c>
      <c r="B67" s="158" t="s">
        <v>176</v>
      </c>
      <c r="C67" s="158" t="s">
        <v>80</v>
      </c>
      <c r="D67" s="158" t="s">
        <v>177</v>
      </c>
      <c r="E67" s="160">
        <v>30000</v>
      </c>
      <c r="F67" s="161">
        <v>1</v>
      </c>
      <c r="G67" s="160">
        <f t="shared" si="3"/>
        <v>30000</v>
      </c>
    </row>
    <row r="68" spans="1:7" ht="60" x14ac:dyDescent="0.25">
      <c r="A68" s="158">
        <v>66</v>
      </c>
      <c r="B68" s="158" t="s">
        <v>178</v>
      </c>
      <c r="C68" s="158" t="s">
        <v>80</v>
      </c>
      <c r="D68" s="158" t="s">
        <v>179</v>
      </c>
      <c r="E68" s="160">
        <v>30000</v>
      </c>
      <c r="F68" s="161">
        <v>10</v>
      </c>
      <c r="G68" s="160">
        <f t="shared" si="3"/>
        <v>300000</v>
      </c>
    </row>
    <row r="69" spans="1:7" ht="60" x14ac:dyDescent="0.25">
      <c r="A69" s="158">
        <v>67</v>
      </c>
      <c r="B69" s="158" t="s">
        <v>180</v>
      </c>
      <c r="C69" s="158" t="s">
        <v>109</v>
      </c>
      <c r="D69" s="158" t="s">
        <v>181</v>
      </c>
      <c r="E69" s="160">
        <v>1000</v>
      </c>
      <c r="F69" s="161">
        <v>113</v>
      </c>
      <c r="G69" s="160">
        <f t="shared" si="3"/>
        <v>113000</v>
      </c>
    </row>
    <row r="70" spans="1:7" ht="60" x14ac:dyDescent="0.25">
      <c r="A70" s="158">
        <v>68</v>
      </c>
      <c r="B70" s="158" t="s">
        <v>182</v>
      </c>
      <c r="C70" s="158" t="s">
        <v>58</v>
      </c>
      <c r="D70" s="158" t="s">
        <v>183</v>
      </c>
      <c r="E70" s="160">
        <v>1500</v>
      </c>
      <c r="F70" s="161">
        <v>1</v>
      </c>
      <c r="G70" s="160">
        <f t="shared" si="3"/>
        <v>1500</v>
      </c>
    </row>
    <row r="71" spans="1:7" ht="45" x14ac:dyDescent="0.25">
      <c r="A71" s="158">
        <v>69</v>
      </c>
      <c r="B71" s="158" t="s">
        <v>184</v>
      </c>
      <c r="C71" s="158" t="s">
        <v>58</v>
      </c>
      <c r="D71" s="158" t="s">
        <v>185</v>
      </c>
      <c r="E71" s="160">
        <v>2500</v>
      </c>
      <c r="F71" s="161">
        <v>6</v>
      </c>
      <c r="G71" s="160">
        <f t="shared" si="3"/>
        <v>15000</v>
      </c>
    </row>
    <row r="72" spans="1:7" ht="45" x14ac:dyDescent="0.25">
      <c r="A72" s="158">
        <v>70</v>
      </c>
      <c r="B72" s="158" t="s">
        <v>186</v>
      </c>
      <c r="C72" s="158" t="s">
        <v>58</v>
      </c>
      <c r="D72" s="158" t="s">
        <v>187</v>
      </c>
      <c r="E72" s="160">
        <v>500</v>
      </c>
      <c r="F72" s="161">
        <v>6</v>
      </c>
      <c r="G72" s="159">
        <f t="shared" si="3"/>
        <v>3000</v>
      </c>
    </row>
    <row r="73" spans="1:7" ht="90" x14ac:dyDescent="0.25">
      <c r="A73" s="158">
        <v>71</v>
      </c>
      <c r="B73" s="158" t="s">
        <v>188</v>
      </c>
      <c r="C73" s="158" t="s">
        <v>58</v>
      </c>
      <c r="D73" s="158" t="s">
        <v>189</v>
      </c>
      <c r="E73" s="160">
        <v>10000</v>
      </c>
      <c r="F73" s="161">
        <v>1</v>
      </c>
      <c r="G73" s="159">
        <f t="shared" si="3"/>
        <v>10000</v>
      </c>
    </row>
    <row r="74" spans="1:7" ht="75" x14ac:dyDescent="0.25">
      <c r="A74" s="158">
        <v>72</v>
      </c>
      <c r="B74" s="158" t="s">
        <v>190</v>
      </c>
      <c r="C74" s="158" t="s">
        <v>80</v>
      </c>
      <c r="D74" s="158" t="s">
        <v>191</v>
      </c>
      <c r="E74" s="160">
        <v>2500</v>
      </c>
      <c r="F74" s="161">
        <v>3</v>
      </c>
      <c r="G74" s="160">
        <f t="shared" si="3"/>
        <v>7500</v>
      </c>
    </row>
    <row r="75" spans="1:7" ht="45" x14ac:dyDescent="0.25">
      <c r="A75" s="158">
        <v>73</v>
      </c>
      <c r="B75" s="158" t="s">
        <v>192</v>
      </c>
      <c r="C75" s="158" t="s">
        <v>58</v>
      </c>
      <c r="D75" s="158" t="s">
        <v>193</v>
      </c>
      <c r="E75" s="160">
        <v>1500</v>
      </c>
      <c r="F75" s="161">
        <v>3</v>
      </c>
      <c r="G75" s="160">
        <f t="shared" si="3"/>
        <v>4500</v>
      </c>
    </row>
    <row r="76" spans="1:7" ht="30" x14ac:dyDescent="0.25">
      <c r="A76" s="158">
        <v>74</v>
      </c>
      <c r="B76" s="158" t="s">
        <v>194</v>
      </c>
      <c r="C76" s="168" t="s">
        <v>58</v>
      </c>
      <c r="D76" s="158" t="s">
        <v>195</v>
      </c>
      <c r="E76" s="169">
        <v>3380</v>
      </c>
      <c r="F76" s="168">
        <v>2</v>
      </c>
      <c r="G76" s="168">
        <f t="shared" si="3"/>
        <v>6760</v>
      </c>
    </row>
    <row r="77" spans="1:7" x14ac:dyDescent="0.25">
      <c r="E77" s="170"/>
    </row>
    <row r="78" spans="1:7" x14ac:dyDescent="0.25">
      <c r="E78" s="170"/>
    </row>
    <row r="79" spans="1:7" x14ac:dyDescent="0.25">
      <c r="E79" s="170"/>
    </row>
    <row r="80" spans="1:7" x14ac:dyDescent="0.25">
      <c r="E80" s="170"/>
    </row>
    <row r="81" spans="5:5" x14ac:dyDescent="0.25">
      <c r="E81" s="170"/>
    </row>
    <row r="82" spans="5:5" x14ac:dyDescent="0.25">
      <c r="E82" s="170"/>
    </row>
    <row r="83" spans="5:5" x14ac:dyDescent="0.25">
      <c r="E83" s="170"/>
    </row>
    <row r="84" spans="5:5" x14ac:dyDescent="0.25">
      <c r="E84" s="170"/>
    </row>
    <row r="85" spans="5:5" x14ac:dyDescent="0.25">
      <c r="E85" s="170"/>
    </row>
    <row r="86" spans="5:5" x14ac:dyDescent="0.25">
      <c r="E86" s="170"/>
    </row>
    <row r="87" spans="5:5" x14ac:dyDescent="0.25">
      <c r="E87" s="170"/>
    </row>
    <row r="88" spans="5:5" x14ac:dyDescent="0.25">
      <c r="E88" s="170"/>
    </row>
    <row r="89" spans="5:5" x14ac:dyDescent="0.25">
      <c r="E89" s="170"/>
    </row>
    <row r="90" spans="5:5" x14ac:dyDescent="0.25">
      <c r="E90" s="170"/>
    </row>
    <row r="91" spans="5:5" x14ac:dyDescent="0.25">
      <c r="E91" s="170"/>
    </row>
    <row r="92" spans="5:5" x14ac:dyDescent="0.25">
      <c r="E92" s="170"/>
    </row>
    <row r="93" spans="5:5" x14ac:dyDescent="0.25">
      <c r="E93" s="170"/>
    </row>
    <row r="94" spans="5:5" x14ac:dyDescent="0.25">
      <c r="E94" s="170"/>
    </row>
    <row r="95" spans="5:5" x14ac:dyDescent="0.25">
      <c r="E95" s="170"/>
    </row>
    <row r="96" spans="5:5" x14ac:dyDescent="0.25">
      <c r="E96" s="170"/>
    </row>
    <row r="97" spans="5:5" x14ac:dyDescent="0.25">
      <c r="E97" s="170"/>
    </row>
    <row r="98" spans="5:5" x14ac:dyDescent="0.25">
      <c r="E98" s="170"/>
    </row>
    <row r="99" spans="5:5" x14ac:dyDescent="0.25">
      <c r="E99" s="170"/>
    </row>
    <row r="100" spans="5:5" x14ac:dyDescent="0.25">
      <c r="E100" s="170"/>
    </row>
    <row r="101" spans="5:5" x14ac:dyDescent="0.25">
      <c r="E101" s="170"/>
    </row>
    <row r="102" spans="5:5" x14ac:dyDescent="0.25">
      <c r="E102" s="170"/>
    </row>
    <row r="103" spans="5:5" x14ac:dyDescent="0.25">
      <c r="E103" s="170"/>
    </row>
    <row r="104" spans="5:5" x14ac:dyDescent="0.25">
      <c r="E104" s="170"/>
    </row>
    <row r="105" spans="5:5" x14ac:dyDescent="0.25">
      <c r="E105" s="170"/>
    </row>
    <row r="106" spans="5:5" x14ac:dyDescent="0.25">
      <c r="E106" s="170"/>
    </row>
    <row r="107" spans="5:5" x14ac:dyDescent="0.25">
      <c r="E107" s="170"/>
    </row>
    <row r="108" spans="5:5" x14ac:dyDescent="0.25">
      <c r="E108" s="170"/>
    </row>
    <row r="109" spans="5:5" x14ac:dyDescent="0.25">
      <c r="E109" s="170"/>
    </row>
    <row r="110" spans="5:5" x14ac:dyDescent="0.25">
      <c r="E110" s="170"/>
    </row>
    <row r="111" spans="5:5" x14ac:dyDescent="0.25">
      <c r="E111" s="170"/>
    </row>
    <row r="112" spans="5:5" x14ac:dyDescent="0.25">
      <c r="E112" s="170"/>
    </row>
    <row r="113" spans="5:5" x14ac:dyDescent="0.25">
      <c r="E113" s="170"/>
    </row>
    <row r="114" spans="5:5" x14ac:dyDescent="0.25">
      <c r="E114" s="170"/>
    </row>
    <row r="115" spans="5:5" x14ac:dyDescent="0.25">
      <c r="E115" s="170"/>
    </row>
    <row r="116" spans="5:5" x14ac:dyDescent="0.25">
      <c r="E116" s="170"/>
    </row>
    <row r="117" spans="5:5" x14ac:dyDescent="0.25">
      <c r="E117" s="170"/>
    </row>
    <row r="118" spans="5:5" x14ac:dyDescent="0.25">
      <c r="E118" s="170"/>
    </row>
    <row r="119" spans="5:5" x14ac:dyDescent="0.25">
      <c r="E119" s="170"/>
    </row>
    <row r="120" spans="5:5" x14ac:dyDescent="0.25">
      <c r="E120" s="170"/>
    </row>
    <row r="121" spans="5:5" x14ac:dyDescent="0.25">
      <c r="E121" s="170"/>
    </row>
    <row r="122" spans="5:5" x14ac:dyDescent="0.25">
      <c r="E122" s="170"/>
    </row>
    <row r="123" spans="5:5" x14ac:dyDescent="0.25">
      <c r="E123" s="170"/>
    </row>
    <row r="124" spans="5:5" x14ac:dyDescent="0.25">
      <c r="E124" s="170"/>
    </row>
    <row r="125" spans="5:5" x14ac:dyDescent="0.25">
      <c r="E125" s="170"/>
    </row>
    <row r="126" spans="5:5" x14ac:dyDescent="0.25">
      <c r="E126" s="170"/>
    </row>
    <row r="127" spans="5:5" x14ac:dyDescent="0.25">
      <c r="E127" s="170"/>
    </row>
    <row r="128" spans="5:5" x14ac:dyDescent="0.25">
      <c r="E128" s="170"/>
    </row>
    <row r="129" spans="5:5" x14ac:dyDescent="0.25">
      <c r="E129" s="170"/>
    </row>
    <row r="130" spans="5:5" x14ac:dyDescent="0.25">
      <c r="E130" s="170"/>
    </row>
    <row r="131" spans="5:5" x14ac:dyDescent="0.25">
      <c r="E131" s="170"/>
    </row>
    <row r="132" spans="5:5" x14ac:dyDescent="0.25">
      <c r="E132" s="170"/>
    </row>
    <row r="133" spans="5:5" x14ac:dyDescent="0.25">
      <c r="E133" s="170"/>
    </row>
    <row r="134" spans="5:5" x14ac:dyDescent="0.25">
      <c r="E134" s="170"/>
    </row>
    <row r="135" spans="5:5" x14ac:dyDescent="0.25">
      <c r="E135" s="170"/>
    </row>
    <row r="136" spans="5:5" x14ac:dyDescent="0.25">
      <c r="E136" s="170"/>
    </row>
    <row r="137" spans="5:5" x14ac:dyDescent="0.25">
      <c r="E137" s="170"/>
    </row>
    <row r="138" spans="5:5" x14ac:dyDescent="0.25">
      <c r="E138" s="170"/>
    </row>
    <row r="139" spans="5:5" x14ac:dyDescent="0.25">
      <c r="E139" s="170"/>
    </row>
    <row r="140" spans="5:5" x14ac:dyDescent="0.25">
      <c r="E140" s="170"/>
    </row>
    <row r="141" spans="5:5" x14ac:dyDescent="0.25">
      <c r="E141" s="170"/>
    </row>
    <row r="142" spans="5:5" x14ac:dyDescent="0.25">
      <c r="E142" s="170"/>
    </row>
    <row r="143" spans="5:5" x14ac:dyDescent="0.25">
      <c r="E143" s="170"/>
    </row>
    <row r="144" spans="5:5" x14ac:dyDescent="0.25">
      <c r="E144" s="170"/>
    </row>
    <row r="145" spans="5:5" x14ac:dyDescent="0.25">
      <c r="E145" s="170"/>
    </row>
    <row r="146" spans="5:5" x14ac:dyDescent="0.25">
      <c r="E146" s="170"/>
    </row>
    <row r="147" spans="5:5" x14ac:dyDescent="0.25">
      <c r="E147" s="170"/>
    </row>
    <row r="148" spans="5:5" x14ac:dyDescent="0.25">
      <c r="E148" s="170"/>
    </row>
    <row r="149" spans="5:5" x14ac:dyDescent="0.25">
      <c r="E149" s="170"/>
    </row>
    <row r="150" spans="5:5" x14ac:dyDescent="0.25">
      <c r="E150" s="170"/>
    </row>
    <row r="151" spans="5:5" x14ac:dyDescent="0.25">
      <c r="E151" s="170"/>
    </row>
    <row r="152" spans="5:5" x14ac:dyDescent="0.25">
      <c r="E152" s="170"/>
    </row>
    <row r="153" spans="5:5" x14ac:dyDescent="0.25">
      <c r="E153" s="170"/>
    </row>
    <row r="154" spans="5:5" x14ac:dyDescent="0.25">
      <c r="E154" s="170"/>
    </row>
    <row r="155" spans="5:5" x14ac:dyDescent="0.25">
      <c r="E155" s="170"/>
    </row>
    <row r="156" spans="5:5" x14ac:dyDescent="0.25">
      <c r="E156" s="170"/>
    </row>
    <row r="157" spans="5:5" x14ac:dyDescent="0.25">
      <c r="E157" s="170"/>
    </row>
    <row r="158" spans="5:5" x14ac:dyDescent="0.25">
      <c r="E158" s="170"/>
    </row>
    <row r="159" spans="5:5" x14ac:dyDescent="0.25">
      <c r="E159" s="170"/>
    </row>
    <row r="160" spans="5:5" x14ac:dyDescent="0.25">
      <c r="E160" s="170"/>
    </row>
    <row r="161" spans="5:5" x14ac:dyDescent="0.25">
      <c r="E161" s="170"/>
    </row>
    <row r="162" spans="5:5" x14ac:dyDescent="0.25">
      <c r="E162" s="170"/>
    </row>
    <row r="163" spans="5:5" x14ac:dyDescent="0.25">
      <c r="E163" s="170"/>
    </row>
    <row r="164" spans="5:5" x14ac:dyDescent="0.25">
      <c r="E164" s="170"/>
    </row>
    <row r="165" spans="5:5" x14ac:dyDescent="0.25">
      <c r="E165" s="170"/>
    </row>
    <row r="166" spans="5:5" x14ac:dyDescent="0.25">
      <c r="E166" s="170"/>
    </row>
    <row r="167" spans="5:5" x14ac:dyDescent="0.25">
      <c r="E167" s="170"/>
    </row>
    <row r="168" spans="5:5" x14ac:dyDescent="0.25">
      <c r="E168" s="170"/>
    </row>
    <row r="169" spans="5:5" x14ac:dyDescent="0.25">
      <c r="E169" s="170"/>
    </row>
    <row r="170" spans="5:5" x14ac:dyDescent="0.25">
      <c r="E170" s="170"/>
    </row>
    <row r="171" spans="5:5" x14ac:dyDescent="0.25">
      <c r="E171" s="170"/>
    </row>
    <row r="172" spans="5:5" x14ac:dyDescent="0.25">
      <c r="E172" s="170"/>
    </row>
    <row r="173" spans="5:5" x14ac:dyDescent="0.25">
      <c r="E173" s="170"/>
    </row>
    <row r="174" spans="5:5" x14ac:dyDescent="0.25">
      <c r="E174" s="170"/>
    </row>
    <row r="175" spans="5:5" x14ac:dyDescent="0.25">
      <c r="E175" s="170"/>
    </row>
    <row r="176" spans="5:5" x14ac:dyDescent="0.25">
      <c r="E176" s="170"/>
    </row>
    <row r="177" spans="5:5" x14ac:dyDescent="0.25">
      <c r="E177" s="170"/>
    </row>
    <row r="178" spans="5:5" x14ac:dyDescent="0.25">
      <c r="E178" s="170"/>
    </row>
    <row r="179" spans="5:5" x14ac:dyDescent="0.25">
      <c r="E179" s="170"/>
    </row>
    <row r="180" spans="5:5" x14ac:dyDescent="0.25">
      <c r="E180" s="170"/>
    </row>
    <row r="181" spans="5:5" x14ac:dyDescent="0.25">
      <c r="E181" s="170"/>
    </row>
    <row r="182" spans="5:5" x14ac:dyDescent="0.25">
      <c r="E182" s="170"/>
    </row>
    <row r="183" spans="5:5" x14ac:dyDescent="0.25">
      <c r="E183" s="170"/>
    </row>
    <row r="184" spans="5:5" x14ac:dyDescent="0.25">
      <c r="E184" s="170"/>
    </row>
    <row r="185" spans="5:5" x14ac:dyDescent="0.25">
      <c r="E185" s="170"/>
    </row>
    <row r="186" spans="5:5" x14ac:dyDescent="0.25">
      <c r="E186" s="170"/>
    </row>
    <row r="187" spans="5:5" x14ac:dyDescent="0.25">
      <c r="E187" s="170"/>
    </row>
    <row r="188" spans="5:5" x14ac:dyDescent="0.25">
      <c r="E188" s="170"/>
    </row>
    <row r="189" spans="5:5" x14ac:dyDescent="0.25">
      <c r="E189" s="170"/>
    </row>
    <row r="190" spans="5:5" x14ac:dyDescent="0.25">
      <c r="E190" s="170"/>
    </row>
    <row r="191" spans="5:5" x14ac:dyDescent="0.25">
      <c r="E191" s="170"/>
    </row>
    <row r="192" spans="5:5" x14ac:dyDescent="0.25">
      <c r="E192" s="170"/>
    </row>
    <row r="193" spans="5:5" x14ac:dyDescent="0.25">
      <c r="E193" s="170"/>
    </row>
    <row r="194" spans="5:5" x14ac:dyDescent="0.25">
      <c r="E194" s="170"/>
    </row>
    <row r="195" spans="5:5" x14ac:dyDescent="0.25">
      <c r="E195" s="170"/>
    </row>
    <row r="196" spans="5:5" x14ac:dyDescent="0.25">
      <c r="E196" s="170"/>
    </row>
    <row r="197" spans="5:5" x14ac:dyDescent="0.25">
      <c r="E197" s="170"/>
    </row>
    <row r="198" spans="5:5" x14ac:dyDescent="0.25">
      <c r="E198" s="170"/>
    </row>
    <row r="199" spans="5:5" x14ac:dyDescent="0.25">
      <c r="E199" s="170"/>
    </row>
    <row r="200" spans="5:5" x14ac:dyDescent="0.25">
      <c r="E200" s="170"/>
    </row>
    <row r="201" spans="5:5" x14ac:dyDescent="0.25">
      <c r="E201" s="170"/>
    </row>
    <row r="202" spans="5:5" x14ac:dyDescent="0.25">
      <c r="E202" s="170"/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МКД</vt:lpstr>
      <vt:lpstr>Лист1</vt:lpstr>
      <vt:lpstr>МКД!Область_печати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Svetlana</cp:lastModifiedBy>
  <cp:revision/>
  <cp:lastPrinted>2022-03-24T08:08:46Z</cp:lastPrinted>
  <dcterms:created xsi:type="dcterms:W3CDTF">2020-02-13T12:53:48Z</dcterms:created>
  <dcterms:modified xsi:type="dcterms:W3CDTF">2022-03-28T14:07:27Z</dcterms:modified>
</cp:coreProperties>
</file>